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Z:\8  -  TRANSPARENCIA\8 PAGINA WEB\Info a subir\"/>
    </mc:Choice>
  </mc:AlternateContent>
  <xr:revisionPtr revIDLastSave="0" documentId="13_ncr:1_{DDE16CA4-14E3-4884-B596-8070891E9450}" xr6:coauthVersionLast="47" xr6:coauthVersionMax="47" xr10:uidLastSave="{00000000-0000-0000-0000-000000000000}"/>
  <bookViews>
    <workbookView xWindow="-120" yWindow="-120" windowWidth="29040" windowHeight="15720" firstSheet="1" activeTab="1" xr2:uid="{72E90701-C29C-4D83-8D97-553B792D4BD2}"/>
  </bookViews>
  <sheets>
    <sheet name="Pdtes 2024" sheetId="9" state="hidden" r:id="rId1"/>
    <sheet name="Encargos 2025" sheetId="11" r:id="rId2"/>
  </sheets>
  <definedNames>
    <definedName name="_xlnm._FilterDatabase" localSheetId="1" hidden="1">'Encargos 2025'!$A$1:$W$9</definedName>
    <definedName name="_xlnm.Print_Area" localSheetId="1">'Encargos 2025'!$A$1:$Q$1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1" l="1"/>
  <c r="L7" i="11"/>
  <c r="L6" i="11"/>
  <c r="R5" i="11"/>
  <c r="Q5" i="11"/>
  <c r="L5" i="11"/>
  <c r="K5" i="11"/>
  <c r="L4" i="11"/>
  <c r="L3" i="11"/>
  <c r="L2" i="11"/>
  <c r="K30" i="9" l="1"/>
  <c r="K29" i="9"/>
  <c r="K28" i="9"/>
  <c r="K27" i="9"/>
  <c r="K26" i="9"/>
  <c r="K25" i="9"/>
  <c r="K33" i="9"/>
  <c r="K32" i="9"/>
  <c r="K31" i="9"/>
  <c r="K38" i="9"/>
  <c r="K37" i="9"/>
  <c r="K36" i="9"/>
  <c r="K35" i="9"/>
  <c r="K34" i="9"/>
  <c r="L42" i="9"/>
  <c r="K42" i="9"/>
  <c r="K41" i="9"/>
  <c r="K40" i="9"/>
  <c r="K39" i="9"/>
  <c r="K24" i="9"/>
  <c r="L14" i="9"/>
  <c r="K46" i="9"/>
  <c r="K45" i="9"/>
  <c r="K4" i="9"/>
  <c r="K44" i="9"/>
  <c r="K43" i="9"/>
  <c r="L8" i="9"/>
  <c r="L6" i="9"/>
  <c r="L5" i="9"/>
  <c r="L46" i="9"/>
  <c r="L45" i="9"/>
  <c r="L44" i="9"/>
  <c r="L43" i="9"/>
  <c r="L3" i="9"/>
  <c r="L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tc={B92573CA-6BB2-4004-9B42-B03915D606AB}</author>
    <author>tc={5C59B6B6-9A2A-4E55-9751-6F8125C281DD}</author>
    <author>tc={7342A9F4-4849-49E2-9EA9-CB995360F759}</author>
    <author>tc={FE4776B8-666E-443D-8406-DE4C24EF3B93}</author>
    <author>tc={0AB1B152-5263-40FC-BAFA-9425F35B730F}</author>
    <author>tc={369B7323-26AB-4AF3-9F47-337E4C050398}</author>
    <author>tc={AFDEC3BC-0E36-476B-8B05-2F3BD8DEC64C}</author>
    <author>tc={1CD665DC-8801-4FDE-8758-E3A40F5638DB}</author>
    <author>tc={7A794BDD-5178-468B-8A20-E3BFE608A8F1}</author>
    <author>tc={228C78FA-C424-4A68-A8BD-9D6AB7E677F2}</author>
    <author>tc={386FA175-A16A-401A-9215-52C7A1290632}</author>
    <author>tc={BB95296A-905A-41FB-B8AD-0C36EFB108E0}</author>
    <author>tc={5589F2A6-AAF4-43A8-A26D-09CF7561DB50}</author>
    <author>tc={C4EC9B13-62D6-4F9E-9405-4A9C04363592}</author>
    <author>tc={25050506-69A1-488A-AC7B-D42012C6FF9A}</author>
  </authors>
  <commentList>
    <comment ref="L1" authorId="0" shapeId="0" xr:uid="{B92573CA-6BB2-4004-9B42-B03915D606A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art. 335 de la LCSP dentro de los 3 meses siguientes a la formalización del contrato, hay que remitir al Tribunal de Cuentas los siguientes contratos, en función del importe de adjudicación sin IVA ó, en el caso de Acuerdos Marco el Valor Estimado:
1) Obras, concesiones de obras o de servicios y acuerdos marcos &gt; 600.000 €
2) Suministros &gt; 450.000 €
3) Servicios &gt; 150.000 €
</t>
      </text>
    </comment>
    <comment ref="B24" authorId="1" shapeId="0" xr:uid="{5C59B6B6-9A2A-4E55-9751-6F8125C281DD}">
      <text>
        <t>[Comentario encadenado]
Su versión de Excel le permite leer este comentario encadenado; sin embargo, las ediciones que se apliquen se quitarán si el archivo se abre en una versión más reciente de Excel. Más información: https://go.microsoft.com/fwlink/?linkid=870924
Comentario:
    7 Lotes</t>
      </text>
    </comment>
    <comment ref="B25" authorId="2" shapeId="0" xr:uid="{7342A9F4-4849-49E2-9EA9-CB995360F759}">
      <text>
        <t>[Comentario encadenado]
Su versión de Excel le permite leer este comentario encadenado; sin embargo, las ediciones que se apliquen se quitarán si el archivo se abre en una versión más reciente de Excel. Más información: https://go.microsoft.com/fwlink/?linkid=870924
Comentario:
    7 Lotes</t>
      </text>
    </comment>
    <comment ref="B26" authorId="3" shapeId="0" xr:uid="{FE4776B8-666E-443D-8406-DE4C24EF3B93}">
      <text>
        <t>[Comentario encadenado]
Su versión de Excel le permite leer este comentario encadenado; sin embargo, las ediciones que se apliquen se quitarán si el archivo se abre en una versión más reciente de Excel. Más información: https://go.microsoft.com/fwlink/?linkid=870924
Comentario:
    7 Lotes</t>
      </text>
    </comment>
    <comment ref="B27" authorId="4" shapeId="0" xr:uid="{0AB1B152-5263-40FC-BAFA-9425F35B730F}">
      <text>
        <t>[Comentario encadenado]
Su versión de Excel le permite leer este comentario encadenado; sin embargo, las ediciones que se apliquen se quitarán si el archivo se abre en una versión más reciente de Excel. Más información: https://go.microsoft.com/fwlink/?linkid=870924
Comentario:
    7 Lotes</t>
      </text>
    </comment>
    <comment ref="B28" authorId="5" shapeId="0" xr:uid="{369B7323-26AB-4AF3-9F47-337E4C050398}">
      <text>
        <t>[Comentario encadenado]
Su versión de Excel le permite leer este comentario encadenado; sin embargo, las ediciones que se apliquen se quitarán si el archivo se abre en una versión más reciente de Excel. Más información: https://go.microsoft.com/fwlink/?linkid=870924
Comentario:
    7 Lotes</t>
      </text>
    </comment>
    <comment ref="B29" authorId="6" shapeId="0" xr:uid="{AFDEC3BC-0E36-476B-8B05-2F3BD8DEC64C}">
      <text>
        <t>[Comentario encadenado]
Su versión de Excel le permite leer este comentario encadenado; sin embargo, las ediciones que se apliquen se quitarán si el archivo se abre en una versión más reciente de Excel. Más información: https://go.microsoft.com/fwlink/?linkid=870924
Comentario:
    7 Lotes</t>
      </text>
    </comment>
    <comment ref="B30" authorId="7" shapeId="0" xr:uid="{1CD665DC-8801-4FDE-8758-E3A40F5638DB}">
      <text>
        <t>[Comentario encadenado]
Su versión de Excel le permite leer este comentario encadenado; sin embargo, las ediciones que se apliquen se quitarán si el archivo se abre en una versión más reciente de Excel. Más información: https://go.microsoft.com/fwlink/?linkid=870924
Comentario:
    7 Lotes</t>
      </text>
    </comment>
    <comment ref="B31" authorId="8" shapeId="0" xr:uid="{7A794BDD-5178-468B-8A20-E3BFE608A8F1}">
      <text>
        <t>[Comentario encadenado]
Su versión de Excel le permite leer este comentario encadenado; sin embargo, las ediciones que se apliquen se quitarán si el archivo se abre en una versión más reciente de Excel. Más información: https://go.microsoft.com/fwlink/?linkid=870924
Comentario:
    8 Lotes.</t>
      </text>
    </comment>
    <comment ref="B32" authorId="9" shapeId="0" xr:uid="{228C78FA-C424-4A68-A8BD-9D6AB7E677F2}">
      <text>
        <t>[Comentario encadenado]
Su versión de Excel le permite leer este comentario encadenado; sin embargo, las ediciones que se apliquen se quitarán si el archivo se abre en una versión más reciente de Excel. Más información: https://go.microsoft.com/fwlink/?linkid=870924
Comentario:
    8 Lotes</t>
      </text>
    </comment>
    <comment ref="B33" authorId="10" shapeId="0" xr:uid="{386FA175-A16A-401A-9215-52C7A1290632}">
      <text>
        <t>[Comentario encadenado]
Su versión de Excel le permite leer este comentario encadenado; sin embargo, las ediciones que se apliquen se quitarán si el archivo se abre en una versión más reciente de Excel. Más información: https://go.microsoft.com/fwlink/?linkid=870924
Comentario:
    8 Lotes.</t>
      </text>
    </comment>
    <comment ref="B34" authorId="11" shapeId="0" xr:uid="{BB95296A-905A-41FB-B8AD-0C36EFB108E0}">
      <text>
        <t>[Comentario encadenado]
Su versión de Excel le permite leer este comentario encadenado; sin embargo, las ediciones que se apliquen se quitarán si el archivo se abre en una versión más reciente de Excel. Más información: https://go.microsoft.com/fwlink/?linkid=870924
Comentario:
    8 Lotes.</t>
      </text>
    </comment>
    <comment ref="B35" authorId="12" shapeId="0" xr:uid="{5589F2A6-AAF4-43A8-A26D-09CF7561DB50}">
      <text>
        <t>[Comentario encadenado]
Su versión de Excel le permite leer este comentario encadenado; sin embargo, las ediciones que se apliquen se quitarán si el archivo se abre en una versión más reciente de Excel. Más información: https://go.microsoft.com/fwlink/?linkid=870924
Comentario:
    8 Lotes.</t>
      </text>
    </comment>
    <comment ref="B36" authorId="13" shapeId="0" xr:uid="{C4EC9B13-62D6-4F9E-9405-4A9C04363592}">
      <text>
        <t>[Comentario encadenado]
Su versión de Excel le permite leer este comentario encadenado; sin embargo, las ediciones que se apliquen se quitarán si el archivo se abre en una versión más reciente de Excel. Más información: https://go.microsoft.com/fwlink/?linkid=870924
Comentario:
    8 Lotes.</t>
      </text>
    </comment>
    <comment ref="B37" authorId="14" shapeId="0" xr:uid="{25050506-69A1-488A-AC7B-D42012C6FF9A}">
      <text>
        <t>[Comentario encadenado]
Su versión de Excel le permite leer este comentario encadenado; sin embargo, las ediciones que se apliquen se quitarán si el archivo se abre en una versión más reciente de Excel. Más información: https://go.microsoft.com/fwlink/?linkid=870924
Comentario:
    8 Lotes.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tc={8FF68FFB-2CED-458E-8D1B-5981910E27CE}</author>
    <author>tc={6D349D07-3D75-40A3-B673-0BD5349E607E}</author>
  </authors>
  <commentList>
    <comment ref="Q2" authorId="0" shapeId="0" xr:uid="{8FF68FFB-2CED-458E-8D1B-5981910E27C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 paga la Fundación
</t>
      </text>
    </comment>
    <comment ref="Q3" authorId="1" shapeId="0" xr:uid="{6D349D07-3D75-40A3-B673-0BD5349E607E}">
      <text>
        <t>[Comentario encadenado]
Su versión de Excel le permite leer este comentario encadenado; sin embargo, las ediciones que se apliquen se quitarán si el archivo se abre en una versión más reciente de Excel. Más información: https://go.microsoft.com/fwlink/?linkid=870924
Comentario:
    Lo paga la Fundación</t>
      </text>
    </comment>
  </commentList>
</comments>
</file>

<file path=xl/sharedStrings.xml><?xml version="1.0" encoding="utf-8"?>
<sst xmlns="http://schemas.openxmlformats.org/spreadsheetml/2006/main" count="314" uniqueCount="152">
  <si>
    <t>Nombre</t>
  </si>
  <si>
    <t>SERVICIO DE VIGILANCIA DE SEGURIDAD Y DE ATENCIÓN AL PÚBLICO EN LOS SS. CENTRALES DEL CAPN (MADRID CAPITAL) PALACIO REAL DE MADRID, MUSEO DE COLECCIONES REALES, CAMPO DEL MORO</t>
  </si>
  <si>
    <t>Capítulo</t>
  </si>
  <si>
    <t>Programa</t>
  </si>
  <si>
    <t>337A</t>
  </si>
  <si>
    <t>PREVENCIÓN, VIGILANCIA Y EXTINCIÓN DE INCENDIOS FORESTALES EN LOS ESPACIOS NATURALES DEL PATRIMONIO NACIONAL</t>
  </si>
  <si>
    <t>SUMINISTRO DE ENERGÍA ELÉCTRICA EN BAJA TENSIÓN A DIFERENTES INMUEBLES DEL CONSEJO DE ADMINISTRACIÓN DEL PATRIMONIO NACIONAL - PENÍNSULA. AGRUPACIÓN 7451</t>
  </si>
  <si>
    <t>SUMINISTRO DE ENERGÍA ELÉCTRICA EN MEDIA TENSIÓN A DIFERENTES INMUEBLES DEL CONSEJO DE ADMINISTRACIÓN DEL PATRIMONIO NACIONAL.PENÍNSULA. AGRUPACIÓN 7453</t>
  </si>
  <si>
    <t>GESTIÓN INTEGRAL DE PATRIMONIO INMOBILIARIO SUSCEPTIBLE DE APROVECHAMIENTO RENTABLE</t>
  </si>
  <si>
    <t>SUMINISTRO DE GAS NATURAL EN LA GALERÍA DE COLECCIONES REALES</t>
  </si>
  <si>
    <t>SERVICIOS DE SOPORTE TECNICO DE MICROINFORMATICA PARA EL CONSEJO DE ADMINISTRACION DEL PATRIMONIO NACIONAL</t>
  </si>
  <si>
    <t>SERVICIOS AUXILIARES ARANJUEZ Y SAN LORENZO DE EL ESCORIAL.</t>
  </si>
  <si>
    <t>SERVICIO DE LIMPIEZA PARA EDIFICIOS Y DEPENDENCIAS DEL CONSEJO DE ADMINISTRACIÓN DE PATRIMONIO NACIONAL</t>
  </si>
  <si>
    <t>SERVICIO DE MANTENIMIENTO DE LA INFRAESTRUCTURA NEDAES EN PATRIMONIO NACIONAL</t>
  </si>
  <si>
    <t>CONSERVACIÓN DE LOS ESPACIOS PÚBLICOS RESPONSABILIDAD DE PATRIMONIO NACIONAL EN ARANJUEZ</t>
  </si>
  <si>
    <t>CONSERVACIÓN INTEGRAL DE LA GALERIA DE LAS COLECCIONES REALES</t>
  </si>
  <si>
    <t>CONSERVACIÓN ARQUITECTÓNICA DE INMUEBLES DE PATRIMONIO NACIONAL</t>
  </si>
  <si>
    <t>CONTRATACIÓN DEL MANTENIMIENTO DEL GESTOR DE INGRESOS ARRENDAMIENTO DE LA INFRAESTRUCTURA, EVOLUCIÓN TECNOLÓGICA Y MIGRACIÓN DE LA PLATAFORMA EN SAP</t>
  </si>
  <si>
    <t>RESTAURACION DE LOS TELONES DE LA PLANTA BAJA DE LA REAL CASA DEL LABRADOR DE ARANJUEZ   MADRID</t>
  </si>
  <si>
    <t>Prórroga Posible (meses)</t>
  </si>
  <si>
    <t>Tramitar Prórroga ó Nuevo Contr. 
(S/N)</t>
  </si>
  <si>
    <t>Unidad 
Tramitadora</t>
  </si>
  <si>
    <t>Anualidad 
2025</t>
  </si>
  <si>
    <t>DAM</t>
  </si>
  <si>
    <t>DIMN</t>
  </si>
  <si>
    <t>Anualidad 
2026</t>
  </si>
  <si>
    <t>Anualidad 
2027</t>
  </si>
  <si>
    <t>Anualidad 
2028</t>
  </si>
  <si>
    <t>202450PA0284</t>
  </si>
  <si>
    <t>ACTIVIDADES INFANTILES 2025 (SEMANA SANTA, VERANO, NAVIDAD 2025-2026 Y 3 DÍAS NO LECTIVOS EN 2025)</t>
  </si>
  <si>
    <t>Duración 
Inicial
(meses)</t>
  </si>
  <si>
    <t>Observaciones</t>
  </si>
  <si>
    <t>202420AM0453</t>
  </si>
  <si>
    <t>N</t>
  </si>
  <si>
    <t>202470PA0338</t>
  </si>
  <si>
    <t>202350PA0334</t>
  </si>
  <si>
    <t>202470PA0271</t>
  </si>
  <si>
    <t>202420AM0452</t>
  </si>
  <si>
    <t>202420AM0455</t>
  </si>
  <si>
    <t>202420AM4580</t>
  </si>
  <si>
    <t>202470PA0035</t>
  </si>
  <si>
    <t>202450AM0404</t>
  </si>
  <si>
    <t>202420PA0277</t>
  </si>
  <si>
    <t>S</t>
  </si>
  <si>
    <t>202350PA0420-Lote1</t>
  </si>
  <si>
    <t>202320PA0193PRORROGA1</t>
  </si>
  <si>
    <t>202350PA0157LOTE1PRÓRROGA</t>
  </si>
  <si>
    <t>202350PA0157LOTE2PRÓRROGA</t>
  </si>
  <si>
    <t>202350PA0157LOTE3PRÓRROGA</t>
  </si>
  <si>
    <t>202350PA0157LOTE8PRÓRROGA</t>
  </si>
  <si>
    <t>202350PA0157LOTE4PRÓRROGA</t>
  </si>
  <si>
    <t>202350PA0157LOTE5PRÓRROGA</t>
  </si>
  <si>
    <t>202350PA0157LOTE7PRÓRROGA</t>
  </si>
  <si>
    <t>202350PA0000-PRORROGA1</t>
  </si>
  <si>
    <t>2250ASAIF183PRÓRROGA2</t>
  </si>
  <si>
    <t>2020/CAJ0023-PRORROGA_4</t>
  </si>
  <si>
    <t>337A/337D</t>
  </si>
  <si>
    <t>2020/CAJ0013-LOTE2-PROR_4</t>
  </si>
  <si>
    <t>Ejec.</t>
  </si>
  <si>
    <t>Tram.</t>
  </si>
  <si>
    <t>Estado
Expdte
(elegir valor
lista)</t>
  </si>
  <si>
    <t>Expediente</t>
  </si>
  <si>
    <t>202320PA0190-L1-PRÓRROGA1</t>
  </si>
  <si>
    <t>202320PA0190-L2-PRÓRROGA1</t>
  </si>
  <si>
    <t>202320PA0190-L3-PRÓRROGA1</t>
  </si>
  <si>
    <t>202320PA0190-L4-PRÓRROGA1</t>
  </si>
  <si>
    <t>202320PA0190-L5-PRÓRROGA1</t>
  </si>
  <si>
    <t>202320PA0190-L6-PRÓRROGA1</t>
  </si>
  <si>
    <t>202320PA0190-L7-PRÓRROGA1</t>
  </si>
  <si>
    <t>202450PSS456</t>
  </si>
  <si>
    <t>ADQUISICIÓN DE UNA FURGONETA ELÉCTRICA PARA TRANSPORTE DE ENSERES</t>
  </si>
  <si>
    <t xml:space="preserve">2021/DAM0006Prórroga2 </t>
  </si>
  <si>
    <t>SERVICIOS BANCARIOS EN EL ÁMBITO DEL CONSEJO DE ADMINISTRACIÓN DEL PATRIMONIO NACIONAL</t>
  </si>
  <si>
    <t>202320PA0428.L-1</t>
  </si>
  <si>
    <t>EJECUCIÓN DE PROYECTOS PARA LA MEJORA DE LA EFICIENCIA ENERGÉTICA EN SISTEMAS DE CLIMATIZACIÓN Y REHABILITACIÓN PARCIAL EN EL PALACIO REAL DE MADRID. LOTE 1 CENTRO DE RECEPCIÓN DE VISITANTES DEL PALACIO REAL DE MADRID. PRTR</t>
  </si>
  <si>
    <t>202320PA0428.L-2</t>
  </si>
  <si>
    <t>EJECUCIÓN DE PROYECTOS PARA LA MEJORA DE LA EFICIENCIA ENERGÉTICA EN SISTEMAS DE CLIMATIZACIÓN Y REHABILITACIÓN PARCIAL EN EL PALACIO REAL DE MADRID. LOTE 2 PLANTA PRINCIPAL DEL PALACIO REAL DE MADRID. PRTR.</t>
  </si>
  <si>
    <t>2021/SER0001LoteA/1_PR6</t>
  </si>
  <si>
    <t>Valor
Estimado</t>
  </si>
  <si>
    <t>2020/CAJ0013-LOTE1-PROR_4</t>
  </si>
  <si>
    <t>4ª Y ÚLTIMA PRÓRROGA (12 MESES - 06/03/2025 - 05/03/2026) TRATAMIENTOS SELVÍCOLAS Y CULTURALES PARA PREVENCIÓN DE INCENDIOS FORESTALES EN LAS DELEGACIONES DEL PATRIMONIO NACIONAL - LOTE 1 - ARANJUEZ, EL ESCORIAL Y LA GRANJA</t>
  </si>
  <si>
    <t>4ª Y ÚLTIMA PRÓRROGA (12 MESES - 27/02/2025 - 26/02/2026) TRATAMIENTOS SELVÍCOLAS Y CULTURALES PARA PREVENCIÓN DE INCENDIOS FORESTALES EN LAS DELEGACIONES DEL PATRIMONIO NACIONAL - LOTE 2 - EL PARDO</t>
  </si>
  <si>
    <t>Tipo</t>
  </si>
  <si>
    <t>Servicios</t>
  </si>
  <si>
    <t>Suministros</t>
  </si>
  <si>
    <t>SERVICIO DE LIMPIEZA DE APOYO EN EL PALACIO DE MARIVENT</t>
  </si>
  <si>
    <t xml:space="preserve">202350PA0226.PRÓRROGA  </t>
  </si>
  <si>
    <t>ASISTENCIA TÉCNICA PARA LA LICITACIÓN DE LA CONCESIÓN DE OBRAS PARA LA REHABILITACIÓN Y EXPLOTACIÓN (O ARRENDAMIENTO) DE VIVIENDAS SUSCEPTIBLES DE APROVECHAMIENTO RENTABLE POR PARTE DE PATRIMONIO NACIONAL</t>
  </si>
  <si>
    <t>Segunda prorroga para ocupación de espacios en edificios de patrimonio nacional en Aranjuez, en virtud del articulo 89 de la ley 33/2003 de las administraciones publicas de la delegación de Patrimonio Nacional en Aranjuez.</t>
  </si>
  <si>
    <t>2022ARA0431-2PRORROGA</t>
  </si>
  <si>
    <t>Suministros AC</t>
  </si>
  <si>
    <t>PRÓRROGA CONTRATO SERVICIO PARA LA GESTIÓN DE LA ACTIVIDAD COMERCIAL DEL CAPN</t>
  </si>
  <si>
    <t>IN2022PA0296PRORROGA1</t>
  </si>
  <si>
    <t>Fecha Inicio
Contrato</t>
  </si>
  <si>
    <t>Fecha Fin 
Contrato</t>
  </si>
  <si>
    <t>RCSP</t>
  </si>
  <si>
    <t>IMPRESIÓN DE LOS RETRATOS OFICIALES DE SS.MM. LOS REYES</t>
  </si>
  <si>
    <t>Tribunal
Cuentas</t>
  </si>
  <si>
    <t>Fecha Adjudicación</t>
  </si>
  <si>
    <t>Fecha Formalización</t>
  </si>
  <si>
    <t>Importe Adjudicación
sin IVA</t>
  </si>
  <si>
    <t>Pendiente</t>
  </si>
  <si>
    <t xml:space="preserve">202450PSS521  </t>
  </si>
  <si>
    <t>ADQUISICIÓN DE UNA FURGONETA PARA TRASLADO DE PERSONAL EN EL CAPN</t>
  </si>
  <si>
    <t>SUMINISTRO DE ENERGÍA ELÉCTRICA EN BAJA TENSIÓN A DIFERENTES INMUEBLES DEL CONSEJO DE ADMINISTRACIÓN DEL PATRIMONIO NACIONAL (LANZAROTE). AGRUPACIÓN 7449</t>
  </si>
  <si>
    <t>SUMINISTRO DE ENERGÍA ELÉCTRICA EN BAJA TENSIÓN A DIFERENTES INMUEBLES DEL CONSEJO DE ADMINISTRACIÓN DEL PATRIMONIO NACIONAL (BALEARES). AGRUPACIÓN 7450</t>
  </si>
  <si>
    <t>SUMINISTRO DE COMBUSTIBLE EN ESTACIONES DE SERVICIO PARA VEHÍCULOS DEL CAPN (SERVICIOS CENTRALES, SAN LORENZO DE EL ESCORIAL Y EL PARDO.</t>
  </si>
  <si>
    <t xml:space="preserve">202420PA0239  </t>
  </si>
  <si>
    <t>302.500,00 </t>
  </si>
  <si>
    <t>RESTAURACIONES PUNTUALES Y TRATAMIENTOS DE CONSERVACIÓN EN LAS SALAS DE PLANTA PRINCIPAL DE LA REAL CASA DEL LABRADOR DE ARANJUEZ (MADRID)</t>
  </si>
  <si>
    <t>RESTAURACIÓN DE LAS EMBARCACIONES DEL MUSEO DE FALÚAS REALES DE ARANJUEZ (MADRID)</t>
  </si>
  <si>
    <t>02/12/2024 </t>
  </si>
  <si>
    <t>PLACSP</t>
  </si>
  <si>
    <t>Hecho</t>
  </si>
  <si>
    <t>PRÓRROGAS</t>
  </si>
  <si>
    <t>No procede</t>
  </si>
  <si>
    <t>Modificación Contrato</t>
  </si>
  <si>
    <t>No Procede</t>
  </si>
  <si>
    <t>11 REGISTROS</t>
  </si>
  <si>
    <t>comunicado RCSP 05/02/2025</t>
  </si>
  <si>
    <t>NO ENCUENTRA CONTRATO ORIGINAL EN RCSP</t>
  </si>
  <si>
    <t>No Encuentra</t>
  </si>
  <si>
    <t>No encuentra contrato original en RCSP</t>
  </si>
  <si>
    <t>202550ENG032</t>
  </si>
  <si>
    <t>Publicar prórroga y diligencia de errores PLACSP</t>
  </si>
  <si>
    <t xml:space="preserve">Hecho </t>
  </si>
  <si>
    <t>Formalización place 10/2/2025</t>
  </si>
  <si>
    <t>Formalización place 22/10/2024</t>
  </si>
  <si>
    <t xml:space="preserve">Formalización place 10/2/2025. Grabado en RCSP, no me deja enviar. </t>
  </si>
  <si>
    <r>
      <t xml:space="preserve">MODIFICACIÓN
</t>
    </r>
    <r>
      <rPr>
        <b/>
        <sz val="8"/>
        <color rgb="FF0070C0"/>
        <rFont val="Arial"/>
        <family val="2"/>
      </rPr>
      <t xml:space="preserve">No encuentra contrato original en Trib Cuentas ni en RCSP. Tampoco están los justificantes en este caso en la carpeta compartida. Parece que no se notificó </t>
    </r>
  </si>
  <si>
    <t>NO ES UN CONTRATO COMO TAL --&gt; NO ESTÁ EN PLACSP.
NO ENCUENTRA CONTRATO ORIGINAL EN RCSP</t>
  </si>
  <si>
    <t>No Aplica</t>
  </si>
  <si>
    <t>Contrato Firmado (S/N)</t>
  </si>
  <si>
    <t>2025/VAL-99999</t>
  </si>
  <si>
    <t>REDACCIÓN DEL PROYECTO MODIFICADO DEL PROYECTO DE EJECUCIÓN PARA LA HABILITACIÓN DE ACCESOS A LAS CRIPTAS DE LA BASÍLICA DE LA SANTA CRUZ DEL VALLE DE CUELGAMUROS Y LA DIRECCIÓN FACULTATIVA DE LAS OBRAS</t>
  </si>
  <si>
    <t>CAPTURADERO CINEGÉTICO DE TEJADA MONTE DE EL PARDO.</t>
  </si>
  <si>
    <t>PROGRAMA DE VIGILANCIA SANITARIA INTEGRAL DE FAUNA SILVESTRE Y ORNAMENTAL EN ESPACIOS NATURALES GESTIONADOS POR EL CONSEJO DE ADMINISTRACIÓN DEL PATIMONIO NACIONAL (2025-2027)</t>
  </si>
  <si>
    <t>202520ENG149</t>
  </si>
  <si>
    <t>202520ENG162</t>
  </si>
  <si>
    <t>202520ENG229</t>
  </si>
  <si>
    <t>RC´s Hechos</t>
  </si>
  <si>
    <t>202520ENG281</t>
  </si>
  <si>
    <t>TRABAJOS DE APOYO A LAS LABORES FORENSES EN LAS CRIPTAS DE LA BASILICA DEL VALLE DE CUELGAMUROS</t>
  </si>
  <si>
    <t>2025/VAL-99997</t>
  </si>
  <si>
    <t>OFICINA TÉCNICA PARA LA ASESORÍA Y SOPORTE TÉCNICO A LA DIRECCIÓN DE LOS PROYECTOS TIC DEL CAPN</t>
  </si>
  <si>
    <t>202550ENG473</t>
  </si>
  <si>
    <t>09/09 --&gt; nos dice Araceli que con las láminas que hay hay para varios años, con lo cual no hay que tramitar envargo nuevo.</t>
  </si>
  <si>
    <t>26/09 --&gt; encargo firmadoxPresidenta subido a WECO para que la unidad lo envíe a firma empresa</t>
  </si>
  <si>
    <t>Fecha 
Adjudicación</t>
  </si>
  <si>
    <t>Fecha 
Formalización</t>
  </si>
  <si>
    <t>Todavía sin firmar</t>
  </si>
  <si>
    <r>
      <t xml:space="preserve">26/09 --&gt; solicitado inf AE
</t>
    </r>
    <r>
      <rPr>
        <b/>
        <sz val="10"/>
        <color rgb="FF0070C0"/>
        <rFont val="Arial"/>
        <family val="2"/>
      </rPr>
      <t>El 25/09 crea unidad en WECO para ampliación de plazo y reajuste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</si>
</sst>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family val="2"/>
      <scheme val="minor"/>
    </font>
    <font>
      <sz val="10"/>
      <name val="Arial"/>
      <family val="2"/>
    </font>
    <font>
      <sz val="8"/>
      <color rgb="FF0070C0"/>
      <name val="Arial"/>
      <family val="2"/>
    </font>
    <font>
      <b/>
      <sz val="8"/>
      <color rgb="FF0070C0"/>
      <name val="Arial"/>
      <family val="2"/>
    </font>
    <font>
      <sz val="8"/>
      <color theme="1"/>
      <name val="Arial"/>
      <family val="2"/>
    </font>
    <font>
      <sz val="8"/>
      <name val="Arial"/>
      <family val="2"/>
    </font>
    <font>
      <b/>
      <sz val="8"/>
      <color theme="1"/>
      <name val="Arial"/>
      <family val="2"/>
    </font>
    <font>
      <sz val="8"/>
      <color theme="0" tint="-0.249977111117893"/>
      <name val="Arial"/>
      <family val="2"/>
    </font>
    <font>
      <sz val="8"/>
      <color theme="8"/>
      <name val="Arial"/>
      <family val="2"/>
    </font>
    <font>
      <sz val="8"/>
      <color theme="9"/>
      <name val="Arial"/>
      <family val="2"/>
    </font>
    <font>
      <sz val="11"/>
      <color theme="0" tint="-0.249977111117893"/>
      <name val="Aptos"/>
      <family val="2"/>
      <scheme val="minor"/>
    </font>
    <font>
      <b/>
      <sz val="11"/>
      <color rgb="FF0070C0"/>
      <name val="Aptos"/>
      <family val="2"/>
      <scheme val="minor"/>
    </font>
    <font>
      <b/>
      <sz val="14"/>
      <color theme="1"/>
      <name val="Aptos"/>
      <family val="2"/>
      <scheme val="minor"/>
    </font>
    <font>
      <sz val="8"/>
      <color theme="5"/>
      <name val="Arial"/>
      <family val="2"/>
    </font>
    <font>
      <b/>
      <sz val="8"/>
      <color rgb="FF0070C0"/>
      <name val="Arial"/>
      <family val="2"/>
    </font>
    <font>
      <b/>
      <sz val="10"/>
      <color theme="1"/>
      <name val="Arial"/>
      <family val="2"/>
    </font>
    <font>
      <b/>
      <u/>
      <sz val="10"/>
      <name val="Arial"/>
      <family val="2"/>
    </font>
    <font>
      <sz val="10"/>
      <color theme="1"/>
      <name val="Arial"/>
      <family val="2"/>
    </font>
    <font>
      <sz val="10"/>
      <color theme="0" tint="-0.34998626667073579"/>
      <name val="Arial"/>
      <family val="2"/>
    </font>
    <font>
      <sz val="10"/>
      <color theme="0" tint="-0.249977111117893"/>
      <name val="Arial"/>
      <family val="2"/>
    </font>
    <font>
      <b/>
      <sz val="10"/>
      <color rgb="FF0070C0"/>
      <name val="Arial"/>
      <family val="2"/>
    </font>
    <font>
      <sz val="10"/>
      <color rgb="FF0070C0"/>
      <name val="Arial"/>
      <family val="2"/>
    </font>
    <font>
      <b/>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1" fillId="0" borderId="0" applyNumberFormat="0" applyFont="0" applyFill="0" applyBorder="0" applyAlignment="0" applyProtection="0"/>
  </cellStyleXfs>
  <cellXfs count="90">
    <xf numFmtId="0" fontId="0" fillId="0" borderId="0" xfId="0"/>
    <xf numFmtId="0" fontId="4" fillId="0" borderId="1" xfId="0" applyFont="1" applyBorder="1" applyAlignment="1">
      <alignment vertical="center" wrapText="1"/>
    </xf>
    <xf numFmtId="0" fontId="6" fillId="3" borderId="1" xfId="0" applyFont="1" applyFill="1" applyBorder="1" applyAlignment="1">
      <alignment horizontal="center"/>
    </xf>
    <xf numFmtId="0" fontId="6" fillId="3" borderId="1" xfId="0" applyFont="1" applyFill="1" applyBorder="1" applyAlignment="1">
      <alignment horizontal="center" wrapText="1"/>
    </xf>
    <xf numFmtId="14" fontId="4" fillId="0" borderId="1" xfId="0" applyNumberFormat="1" applyFont="1" applyBorder="1" applyAlignment="1">
      <alignment vertical="center"/>
    </xf>
    <xf numFmtId="1" fontId="4" fillId="0" borderId="1" xfId="0" applyNumberFormat="1" applyFont="1" applyBorder="1" applyAlignment="1">
      <alignment vertical="center"/>
    </xf>
    <xf numFmtId="4" fontId="4" fillId="0" borderId="1" xfId="0" applyNumberFormat="1" applyFont="1" applyBorder="1" applyAlignment="1">
      <alignment vertical="center"/>
    </xf>
    <xf numFmtId="4" fontId="5" fillId="2" borderId="1" xfId="0" applyNumberFormat="1" applyFont="1" applyFill="1" applyBorder="1" applyAlignment="1">
      <alignment vertical="center"/>
    </xf>
    <xf numFmtId="14" fontId="5" fillId="2" borderId="1" xfId="0" applyNumberFormat="1" applyFont="1" applyFill="1" applyBorder="1" applyAlignment="1">
      <alignment vertical="center"/>
    </xf>
    <xf numFmtId="1" fontId="5" fillId="2" borderId="1" xfId="0" applyNumberFormat="1" applyFont="1" applyFill="1" applyBorder="1" applyAlignment="1">
      <alignment vertical="center"/>
    </xf>
    <xf numFmtId="0" fontId="5" fillId="2" borderId="1"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xf>
    <xf numFmtId="0" fontId="7" fillId="2" borderId="1" xfId="0" applyFont="1" applyFill="1" applyBorder="1" applyAlignment="1">
      <alignment vertical="center" wrapText="1"/>
    </xf>
    <xf numFmtId="4" fontId="7" fillId="0" borderId="1" xfId="0" applyNumberFormat="1"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vertical="center" wrapText="1"/>
    </xf>
    <xf numFmtId="0" fontId="10" fillId="0" borderId="0" xfId="0" applyFont="1"/>
    <xf numFmtId="0" fontId="5" fillId="2" borderId="1" xfId="0" applyFont="1" applyFill="1" applyBorder="1" applyAlignment="1">
      <alignment vertical="top" wrapText="1"/>
    </xf>
    <xf numFmtId="0" fontId="12" fillId="0" borderId="0" xfId="0" applyFont="1"/>
    <xf numFmtId="0" fontId="11" fillId="0" borderId="0" xfId="0" applyFont="1" applyAlignment="1">
      <alignment vertical="center"/>
    </xf>
    <xf numFmtId="0" fontId="9" fillId="2" borderId="1" xfId="0" applyFont="1" applyFill="1" applyBorder="1" applyAlignment="1">
      <alignment vertical="center"/>
    </xf>
    <xf numFmtId="0" fontId="13" fillId="0" borderId="1" xfId="0" applyFont="1" applyBorder="1" applyAlignment="1">
      <alignment vertical="center" wrapText="1"/>
    </xf>
    <xf numFmtId="0" fontId="9" fillId="0" borderId="1" xfId="0" applyFont="1" applyBorder="1" applyAlignment="1">
      <alignment vertical="center" wrapText="1"/>
    </xf>
    <xf numFmtId="4" fontId="5" fillId="4" borderId="1" xfId="0" applyNumberFormat="1" applyFont="1" applyFill="1" applyBorder="1" applyAlignment="1">
      <alignment vertical="center"/>
    </xf>
    <xf numFmtId="14" fontId="5" fillId="4" borderId="1" xfId="0" applyNumberFormat="1" applyFont="1" applyFill="1" applyBorder="1" applyAlignment="1">
      <alignment vertical="center"/>
    </xf>
    <xf numFmtId="1" fontId="5" fillId="4" borderId="1" xfId="0" applyNumberFormat="1" applyFont="1" applyFill="1" applyBorder="1" applyAlignment="1">
      <alignment vertical="center"/>
    </xf>
    <xf numFmtId="0" fontId="4" fillId="4" borderId="1" xfId="0" applyFont="1" applyFill="1" applyBorder="1" applyAlignment="1">
      <alignment vertical="center" wrapText="1"/>
    </xf>
    <xf numFmtId="0" fontId="8" fillId="4" borderId="1" xfId="0" applyFont="1" applyFill="1" applyBorder="1" applyAlignment="1">
      <alignment vertical="center"/>
    </xf>
    <xf numFmtId="4" fontId="4" fillId="4" borderId="1" xfId="0" applyNumberFormat="1" applyFont="1" applyFill="1" applyBorder="1" applyAlignment="1">
      <alignment vertical="center"/>
    </xf>
    <xf numFmtId="14" fontId="4" fillId="4" borderId="1" xfId="0" applyNumberFormat="1" applyFont="1" applyFill="1" applyBorder="1" applyAlignment="1">
      <alignment vertical="center"/>
    </xf>
    <xf numFmtId="1" fontId="4" fillId="4" borderId="1" xfId="0" applyNumberFormat="1" applyFont="1" applyFill="1" applyBorder="1" applyAlignment="1">
      <alignment vertical="center"/>
    </xf>
    <xf numFmtId="0" fontId="13" fillId="4" borderId="1" xfId="0" applyFont="1" applyFill="1" applyBorder="1" applyAlignment="1">
      <alignment vertical="center"/>
    </xf>
    <xf numFmtId="0" fontId="5" fillId="4" borderId="1" xfId="0" applyFont="1" applyFill="1" applyBorder="1" applyAlignment="1">
      <alignment vertical="top" wrapText="1"/>
    </xf>
    <xf numFmtId="0" fontId="2" fillId="4" borderId="1" xfId="0" applyFont="1" applyFill="1" applyBorder="1" applyAlignment="1">
      <alignment vertical="center"/>
    </xf>
    <xf numFmtId="0" fontId="14" fillId="0" borderId="4" xfId="0" applyFont="1" applyBorder="1" applyAlignment="1">
      <alignment vertical="center" wrapText="1"/>
    </xf>
    <xf numFmtId="0" fontId="2" fillId="4" borderId="1" xfId="0" applyFont="1" applyFill="1" applyBorder="1" applyAlignment="1">
      <alignment vertical="center" wrapText="1"/>
    </xf>
    <xf numFmtId="0" fontId="14" fillId="4" borderId="1" xfId="0" applyFont="1" applyFill="1" applyBorder="1" applyAlignment="1">
      <alignment vertical="center" wrapText="1"/>
    </xf>
    <xf numFmtId="0" fontId="3" fillId="4" borderId="3" xfId="0" applyFont="1" applyFill="1" applyBorder="1" applyAlignment="1">
      <alignment vertical="center" wrapText="1"/>
    </xf>
    <xf numFmtId="0" fontId="2" fillId="5" borderId="1" xfId="0" applyFont="1" applyFill="1" applyBorder="1" applyAlignment="1">
      <alignment vertical="center"/>
    </xf>
    <xf numFmtId="0" fontId="5" fillId="5" borderId="1" xfId="0" applyFont="1" applyFill="1" applyBorder="1" applyAlignment="1">
      <alignment vertical="top" wrapText="1"/>
    </xf>
    <xf numFmtId="4" fontId="5" fillId="5" borderId="1" xfId="0" applyNumberFormat="1" applyFont="1" applyFill="1" applyBorder="1" applyAlignment="1">
      <alignment vertical="center"/>
    </xf>
    <xf numFmtId="14" fontId="5" fillId="5" borderId="1" xfId="0" applyNumberFormat="1" applyFont="1" applyFill="1" applyBorder="1" applyAlignment="1">
      <alignment vertical="center"/>
    </xf>
    <xf numFmtId="1" fontId="5" fillId="5" borderId="1" xfId="0" applyNumberFormat="1" applyFont="1" applyFill="1" applyBorder="1" applyAlignment="1">
      <alignment vertical="center"/>
    </xf>
    <xf numFmtId="0" fontId="4" fillId="5" borderId="1" xfId="0" applyFont="1" applyFill="1" applyBorder="1" applyAlignment="1">
      <alignment vertical="center" wrapText="1"/>
    </xf>
    <xf numFmtId="0" fontId="4" fillId="5" borderId="1" xfId="0" applyFont="1" applyFill="1" applyBorder="1" applyAlignment="1">
      <alignment vertical="top" wrapText="1"/>
    </xf>
    <xf numFmtId="0" fontId="9" fillId="4" borderId="1" xfId="0" applyFont="1" applyFill="1" applyBorder="1" applyAlignment="1">
      <alignment vertical="center"/>
    </xf>
    <xf numFmtId="4" fontId="5" fillId="4" borderId="1" xfId="0" applyNumberFormat="1" applyFont="1" applyFill="1" applyBorder="1" applyAlignment="1">
      <alignment horizontal="right" vertical="center"/>
    </xf>
    <xf numFmtId="0" fontId="13" fillId="4" borderId="1" xfId="0" applyFont="1" applyFill="1" applyBorder="1" applyAlignment="1">
      <alignment vertical="center" wrapText="1"/>
    </xf>
    <xf numFmtId="0" fontId="8" fillId="4" borderId="1" xfId="0" applyFont="1" applyFill="1" applyBorder="1" applyAlignment="1">
      <alignment vertical="center" wrapText="1"/>
    </xf>
    <xf numFmtId="0" fontId="3" fillId="4" borderId="1" xfId="0" applyFont="1" applyFill="1" applyBorder="1" applyAlignment="1">
      <alignment vertical="center" wrapText="1"/>
    </xf>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6" fillId="0" borderId="0" xfId="0" applyFont="1" applyAlignment="1">
      <alignment horizontal="center" wrapText="1"/>
    </xf>
    <xf numFmtId="0" fontId="1" fillId="0" borderId="0" xfId="0" applyFont="1" applyAlignment="1">
      <alignment horizontal="center"/>
    </xf>
    <xf numFmtId="0" fontId="17" fillId="0" borderId="0" xfId="0" applyFont="1" applyAlignment="1">
      <alignment horizontal="center"/>
    </xf>
    <xf numFmtId="0" fontId="1" fillId="0" borderId="1" xfId="0" applyFont="1" applyBorder="1" applyAlignment="1">
      <alignment vertical="center"/>
    </xf>
    <xf numFmtId="0" fontId="1" fillId="2" borderId="1" xfId="0" applyFont="1" applyFill="1" applyBorder="1" applyAlignment="1">
      <alignment vertical="center" wrapText="1"/>
    </xf>
    <xf numFmtId="1" fontId="17" fillId="0" borderId="1" xfId="0" applyNumberFormat="1" applyFont="1" applyBorder="1" applyAlignment="1">
      <alignment horizontal="center" vertical="center"/>
    </xf>
    <xf numFmtId="4" fontId="1" fillId="2" borderId="1" xfId="0" applyNumberFormat="1" applyFont="1" applyFill="1" applyBorder="1" applyAlignment="1">
      <alignment vertical="center"/>
    </xf>
    <xf numFmtId="0" fontId="1" fillId="2" borderId="1" xfId="0" applyFont="1" applyFill="1" applyBorder="1" applyAlignment="1">
      <alignment horizontal="right" vertical="center"/>
    </xf>
    <xf numFmtId="0" fontId="17" fillId="0" borderId="1" xfId="0" applyFont="1" applyBorder="1" applyAlignment="1">
      <alignment vertical="center"/>
    </xf>
    <xf numFmtId="14" fontId="1" fillId="2" borderId="1" xfId="0" applyNumberFormat="1" applyFont="1" applyFill="1" applyBorder="1" applyAlignment="1">
      <alignment vertical="center"/>
    </xf>
    <xf numFmtId="1" fontId="1" fillId="2" borderId="1" xfId="0" applyNumberFormat="1" applyFont="1" applyFill="1" applyBorder="1" applyAlignment="1">
      <alignment vertical="center"/>
    </xf>
    <xf numFmtId="14" fontId="18" fillId="0" borderId="1" xfId="0" applyNumberFormat="1" applyFont="1" applyBorder="1" applyAlignment="1">
      <alignment vertical="center"/>
    </xf>
    <xf numFmtId="0" fontId="1" fillId="2" borderId="1" xfId="0" applyFont="1" applyFill="1" applyBorder="1" applyAlignment="1">
      <alignment vertical="center"/>
    </xf>
    <xf numFmtId="14" fontId="1" fillId="0" borderId="1" xfId="0" applyNumberFormat="1" applyFont="1" applyBorder="1" applyAlignment="1">
      <alignment horizontal="center" vertical="center"/>
    </xf>
    <xf numFmtId="4" fontId="19" fillId="2" borderId="2" xfId="0" applyNumberFormat="1" applyFont="1" applyFill="1" applyBorder="1" applyAlignment="1">
      <alignment horizontal="right" vertical="center" wrapText="1"/>
    </xf>
    <xf numFmtId="4" fontId="19" fillId="2" borderId="1" xfId="0" applyNumberFormat="1" applyFont="1" applyFill="1" applyBorder="1" applyAlignment="1">
      <alignment vertical="center"/>
    </xf>
    <xf numFmtId="0" fontId="1" fillId="0" borderId="1" xfId="0" applyFont="1" applyBorder="1" applyAlignment="1">
      <alignment vertical="center" wrapText="1"/>
    </xf>
    <xf numFmtId="0" fontId="20" fillId="0" borderId="0" xfId="0" applyFont="1" applyAlignment="1">
      <alignment horizontal="left" vertical="center"/>
    </xf>
    <xf numFmtId="4" fontId="17" fillId="0" borderId="0" xfId="0" applyNumberFormat="1" applyFont="1" applyAlignment="1">
      <alignment horizontal="left" vertical="center"/>
    </xf>
    <xf numFmtId="4" fontId="17" fillId="0" borderId="0" xfId="0" applyNumberFormat="1" applyFont="1" applyAlignment="1">
      <alignment vertical="center"/>
    </xf>
    <xf numFmtId="0" fontId="1" fillId="0" borderId="0" xfId="0" applyFont="1" applyAlignment="1">
      <alignment vertical="center"/>
    </xf>
    <xf numFmtId="0" fontId="17" fillId="0" borderId="0" xfId="0" applyFont="1" applyAlignment="1">
      <alignment vertical="center"/>
    </xf>
    <xf numFmtId="14" fontId="1" fillId="0" borderId="1" xfId="0" applyNumberFormat="1" applyFont="1" applyBorder="1" applyAlignment="1">
      <alignment vertical="center"/>
    </xf>
    <xf numFmtId="4" fontId="1" fillId="2" borderId="2" xfId="0" applyNumberFormat="1" applyFont="1" applyFill="1" applyBorder="1" applyAlignment="1">
      <alignment horizontal="right" vertical="center" wrapText="1"/>
    </xf>
    <xf numFmtId="0" fontId="21" fillId="0" borderId="1" xfId="0" applyFont="1" applyBorder="1" applyAlignment="1">
      <alignment vertical="center" wrapText="1"/>
    </xf>
    <xf numFmtId="1" fontId="1" fillId="0" borderId="1" xfId="0" applyNumberFormat="1" applyFont="1" applyBorder="1" applyAlignment="1">
      <alignment horizontal="center" vertical="center"/>
    </xf>
    <xf numFmtId="4" fontId="1" fillId="0" borderId="1" xfId="0" applyNumberFormat="1" applyFont="1" applyBorder="1" applyAlignment="1">
      <alignment vertical="center"/>
    </xf>
    <xf numFmtId="0" fontId="1" fillId="0" borderId="1" xfId="0" applyFont="1" applyBorder="1" applyAlignment="1">
      <alignment horizontal="right" vertical="center"/>
    </xf>
    <xf numFmtId="1" fontId="1" fillId="0" borderId="1" xfId="0" applyNumberFormat="1" applyFont="1" applyBorder="1" applyAlignment="1">
      <alignment vertical="center"/>
    </xf>
    <xf numFmtId="4" fontId="1" fillId="2" borderId="2" xfId="0" applyNumberFormat="1" applyFont="1" applyFill="1" applyBorder="1" applyAlignment="1">
      <alignment vertical="center"/>
    </xf>
    <xf numFmtId="0" fontId="22" fillId="0" borderId="0" xfId="0" applyFont="1" applyAlignment="1">
      <alignment horizontal="left" vertical="center"/>
    </xf>
    <xf numFmtId="0" fontId="1" fillId="0" borderId="1" xfId="0" applyFont="1" applyBorder="1" applyAlignment="1">
      <alignment horizontal="left" vertical="center" wrapText="1"/>
    </xf>
    <xf numFmtId="4" fontId="1" fillId="2" borderId="1" xfId="0" applyNumberFormat="1" applyFont="1" applyFill="1" applyBorder="1" applyAlignment="1">
      <alignment horizontal="right" vertical="center" wrapText="1"/>
    </xf>
    <xf numFmtId="4" fontId="18" fillId="0" borderId="0" xfId="0" applyNumberFormat="1" applyFont="1" applyAlignment="1">
      <alignment vertical="center"/>
    </xf>
    <xf numFmtId="0" fontId="18" fillId="0" borderId="0" xfId="0" applyFont="1" applyAlignment="1">
      <alignment vertical="center"/>
    </xf>
    <xf numFmtId="0" fontId="17" fillId="0" borderId="0" xfId="0" applyFont="1"/>
    <xf numFmtId="0" fontId="17" fillId="0" borderId="0" xfId="0" applyFont="1" applyAlignment="1">
      <alignment horizontal="right"/>
    </xf>
  </cellXfs>
  <cellStyles count="2">
    <cellStyle name="Normal" xfId="0" builtinId="0"/>
    <cellStyle name="Normal 2" xfId="1" xr:uid="{5E9BF764-201A-462E-A58D-434DFEDAC236}"/>
  </cellStyles>
  <dxfs count="7">
    <dxf>
      <fill>
        <patternFill>
          <bgColor rgb="FFFBE2D5"/>
        </patternFill>
      </fill>
    </dxf>
    <dxf>
      <fill>
        <patternFill>
          <bgColor rgb="FFFFC000"/>
        </patternFill>
      </fill>
    </dxf>
    <dxf>
      <fill>
        <patternFill>
          <bgColor rgb="FFFF0000"/>
        </patternFill>
      </fill>
    </dxf>
    <dxf>
      <fill>
        <patternFill>
          <bgColor rgb="FFFBE2D5"/>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colors>
    <mruColors>
      <color rgb="FFFBE2D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47</xdr:row>
      <xdr:rowOff>0</xdr:rowOff>
    </xdr:from>
    <xdr:to>
      <xdr:col>7</xdr:col>
      <xdr:colOff>273881</xdr:colOff>
      <xdr:row>55</xdr:row>
      <xdr:rowOff>92300</xdr:rowOff>
    </xdr:to>
    <xdr:pic>
      <xdr:nvPicPr>
        <xdr:cNvPr id="2" name="Imagen 1">
          <a:extLst>
            <a:ext uri="{FF2B5EF4-FFF2-40B4-BE49-F238E27FC236}">
              <a16:creationId xmlns:a16="http://schemas.microsoft.com/office/drawing/2014/main" id="{8223CAA0-E5BD-4B2E-A1B3-FBF1771F5F31}"/>
            </a:ext>
          </a:extLst>
        </xdr:cNvPr>
        <xdr:cNvPicPr>
          <a:picLocks noChangeAspect="1"/>
        </xdr:cNvPicPr>
      </xdr:nvPicPr>
      <xdr:blipFill>
        <a:blip xmlns:r="http://schemas.openxmlformats.org/officeDocument/2006/relationships" r:embed="rId1"/>
        <a:stretch>
          <a:fillRect/>
        </a:stretch>
      </xdr:blipFill>
      <xdr:spPr>
        <a:xfrm>
          <a:off x="123825" y="14973300"/>
          <a:ext cx="5953956" cy="16099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ía Prado Serrano Serrano" id="{0FC0F236-EC4F-4DB3-829E-4BF12545F180}" userId="S::mprado.serrano@patrimonionacional.es::2e7f3447-fe90-4026-bb87-20980de6ad8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2E9CB8"/>
      </a:accent2>
      <a:accent3>
        <a:srgbClr val="E97132"/>
      </a:accent3>
      <a:accent4>
        <a:srgbClr val="196B24"/>
      </a:accent4>
      <a:accent5>
        <a:srgbClr val="4EA72E"/>
      </a:accent5>
      <a:accent6>
        <a:srgbClr val="C80724"/>
      </a:accent6>
      <a:hlink>
        <a:srgbClr val="518B9B"/>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 dT="2025-01-24T12:30:08.10" personId="{0FC0F236-EC4F-4DB3-829E-4BF12545F180}" id="{B92573CA-6BB2-4004-9B42-B03915D606AB}">
    <text xml:space="preserve">De acuerdo con el art. 335 de la LCSP dentro de los 3 meses siguientes a la formalización del contrato, hay que remitir al Tribunal de Cuentas los siguientes contratos, en función del importe de adjudicación sin IVA ó, en el caso de Acuerdos Marco el Valor Estimado:
1) Obras, concesiones de obras o de servicios y acuerdos marcos &gt; 600.000 €
2) Suministros &gt; 450.000 €
3) Servicios &gt; 150.000 €
</text>
  </threadedComment>
  <threadedComment ref="B24" dT="2024-10-29T19:07:59.42" personId="{0FC0F236-EC4F-4DB3-829E-4BF12545F180}" id="{5C59B6B6-9A2A-4E55-9751-6F8125C281DD}">
    <text>7 Lotes</text>
  </threadedComment>
  <threadedComment ref="B25" dT="2024-10-29T19:07:59.42" personId="{0FC0F236-EC4F-4DB3-829E-4BF12545F180}" id="{7342A9F4-4849-49E2-9EA9-CB995360F759}">
    <text>7 Lotes</text>
  </threadedComment>
  <threadedComment ref="B26" dT="2024-10-29T19:07:59.42" personId="{0FC0F236-EC4F-4DB3-829E-4BF12545F180}" id="{FE4776B8-666E-443D-8406-DE4C24EF3B93}">
    <text>7 Lotes</text>
  </threadedComment>
  <threadedComment ref="B27" dT="2024-10-29T19:07:59.42" personId="{0FC0F236-EC4F-4DB3-829E-4BF12545F180}" id="{0AB1B152-5263-40FC-BAFA-9425F35B730F}">
    <text>7 Lotes</text>
  </threadedComment>
  <threadedComment ref="B28" dT="2024-10-29T19:07:59.42" personId="{0FC0F236-EC4F-4DB3-829E-4BF12545F180}" id="{369B7323-26AB-4AF3-9F47-337E4C050398}">
    <text>7 Lotes</text>
  </threadedComment>
  <threadedComment ref="B29" dT="2024-10-29T19:07:59.42" personId="{0FC0F236-EC4F-4DB3-829E-4BF12545F180}" id="{AFDEC3BC-0E36-476B-8B05-2F3BD8DEC64C}">
    <text>7 Lotes</text>
  </threadedComment>
  <threadedComment ref="B30" dT="2024-10-29T19:07:59.42" personId="{0FC0F236-EC4F-4DB3-829E-4BF12545F180}" id="{1CD665DC-8801-4FDE-8758-E3A40F5638DB}">
    <text>7 Lotes</text>
  </threadedComment>
  <threadedComment ref="B31" dT="2024-10-16T17:16:12.73" personId="{0FC0F236-EC4F-4DB3-829E-4BF12545F180}" id="{7A794BDD-5178-468B-8A20-E3BFE608A8F1}">
    <text>8 Lotes.</text>
  </threadedComment>
  <threadedComment ref="B32" dT="2024-10-16T17:16:12.73" personId="{0FC0F236-EC4F-4DB3-829E-4BF12545F180}" id="{228C78FA-C424-4A68-A8BD-9D6AB7E677F2}">
    <text>8 Lotes</text>
  </threadedComment>
  <threadedComment ref="B33" dT="2024-10-16T17:16:12.73" personId="{0FC0F236-EC4F-4DB3-829E-4BF12545F180}" id="{386FA175-A16A-401A-9215-52C7A1290632}">
    <text>8 Lotes.</text>
  </threadedComment>
  <threadedComment ref="B34" dT="2024-10-16T17:16:12.73" personId="{0FC0F236-EC4F-4DB3-829E-4BF12545F180}" id="{BB95296A-905A-41FB-B8AD-0C36EFB108E0}">
    <text>8 Lotes.</text>
  </threadedComment>
  <threadedComment ref="B35" dT="2024-10-16T17:16:12.73" personId="{0FC0F236-EC4F-4DB3-829E-4BF12545F180}" id="{5589F2A6-AAF4-43A8-A26D-09CF7561DB50}">
    <text>8 Lotes.</text>
  </threadedComment>
  <threadedComment ref="B36" dT="2024-10-16T17:16:12.73" personId="{0FC0F236-EC4F-4DB3-829E-4BF12545F180}" id="{C4EC9B13-62D6-4F9E-9405-4A9C04363592}">
    <text>8 Lotes.</text>
  </threadedComment>
  <threadedComment ref="B37" dT="2024-10-16T17:16:12.73" personId="{0FC0F236-EC4F-4DB3-829E-4BF12545F180}" id="{25050506-69A1-488A-AC7B-D42012C6FF9A}">
    <text>8 Lotes.</text>
  </threadedComment>
</ThreadedComments>
</file>

<file path=xl/threadedComments/threadedComment2.xml><?xml version="1.0" encoding="utf-8"?>
<ThreadedComments xmlns="http://schemas.microsoft.com/office/spreadsheetml/2018/threadedcomments" xmlns:x="http://schemas.openxmlformats.org/spreadsheetml/2006/main">
  <threadedComment ref="Q2" dT="2025-05-27T15:25:26.42" personId="{0FC0F236-EC4F-4DB3-829E-4BF12545F180}" id="{8FF68FFB-2CED-458E-8D1B-5981910E27CE}">
    <text xml:space="preserve">Lo paga la Fundación
</text>
  </threadedComment>
  <threadedComment ref="Q3" dT="2025-03-12T11:12:05.95" personId="{0FC0F236-EC4F-4DB3-829E-4BF12545F180}" id="{6D349D07-3D75-40A3-B673-0BD5349E607E}">
    <text>Lo paga la Fundación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215D-10CB-4FB1-895F-612274DBC13D}">
  <dimension ref="B1:N46"/>
  <sheetViews>
    <sheetView zoomScaleNormal="100" workbookViewId="0">
      <pane ySplit="1" topLeftCell="A15" activePane="bottomLeft" state="frozen"/>
      <selection pane="bottomLeft" activeCell="B32" sqref="B32"/>
    </sheetView>
  </sheetViews>
  <sheetFormatPr baseColWidth="10" defaultRowHeight="14.25"/>
  <cols>
    <col min="1" max="1" width="6" customWidth="1"/>
    <col min="2" max="2" width="21.625" customWidth="1"/>
    <col min="3" max="3" width="20.625" customWidth="1"/>
    <col min="4" max="4" width="12" customWidth="1"/>
    <col min="5" max="5" width="11" customWidth="1"/>
    <col min="6" max="6" width="10.875" customWidth="1"/>
    <col min="7" max="7" width="11.125" customWidth="1"/>
    <col min="8" max="8" width="12.125" customWidth="1"/>
    <col min="9" max="9" width="13" customWidth="1"/>
    <col min="10" max="10" width="8.25" customWidth="1"/>
    <col min="11" max="11" width="8.625" customWidth="1"/>
    <col min="12" max="12" width="8.75" customWidth="1"/>
    <col min="13" max="13" width="14.75" customWidth="1"/>
  </cols>
  <sheetData>
    <row r="1" spans="2:14" ht="33.75">
      <c r="B1" s="2" t="s">
        <v>61</v>
      </c>
      <c r="C1" s="2" t="s">
        <v>0</v>
      </c>
      <c r="D1" s="3" t="s">
        <v>82</v>
      </c>
      <c r="E1" s="3" t="s">
        <v>78</v>
      </c>
      <c r="F1" s="3" t="s">
        <v>100</v>
      </c>
      <c r="G1" s="3" t="s">
        <v>98</v>
      </c>
      <c r="H1" s="3" t="s">
        <v>99</v>
      </c>
      <c r="I1" s="3" t="s">
        <v>93</v>
      </c>
      <c r="J1" s="3" t="s">
        <v>112</v>
      </c>
      <c r="K1" s="2" t="s">
        <v>95</v>
      </c>
      <c r="L1" s="3" t="s">
        <v>97</v>
      </c>
      <c r="M1" s="2" t="s">
        <v>31</v>
      </c>
    </row>
    <row r="2" spans="2:14" ht="36" hidden="1" customHeight="1">
      <c r="B2" s="32" t="s">
        <v>69</v>
      </c>
      <c r="C2" s="33" t="s">
        <v>70</v>
      </c>
      <c r="D2" s="24" t="s">
        <v>84</v>
      </c>
      <c r="E2" s="24">
        <v>45000</v>
      </c>
      <c r="F2" s="24">
        <v>53240</v>
      </c>
      <c r="G2" s="25">
        <v>45630</v>
      </c>
      <c r="H2" s="25">
        <v>45635</v>
      </c>
      <c r="I2" s="25"/>
      <c r="J2" s="26" t="s">
        <v>113</v>
      </c>
      <c r="K2" s="27" t="s">
        <v>113</v>
      </c>
      <c r="L2" s="27" t="str">
        <f>IF(OR(AND(D2="Suministros",F2&gt;450000),AND(D2="Suministros AC",E2&gt;600000),AND(D2="Servicios",F2&gt;150000),AND(D2="Servicios AC",E2&gt;600000),AND(D2="Obras",F2&gt;6000000),AND(D2="Obras AC",E2&gt;6000000)),"Pendiente",IF(D2="","","No procede"))</f>
        <v>No procede</v>
      </c>
      <c r="M2" s="22" t="s">
        <v>119</v>
      </c>
      <c r="N2" s="20" t="s">
        <v>118</v>
      </c>
    </row>
    <row r="3" spans="2:14" ht="36" hidden="1" customHeight="1">
      <c r="B3" s="32" t="s">
        <v>102</v>
      </c>
      <c r="C3" s="33" t="s">
        <v>103</v>
      </c>
      <c r="D3" s="24" t="s">
        <v>84</v>
      </c>
      <c r="E3" s="24">
        <v>59900</v>
      </c>
      <c r="F3" s="24">
        <v>59850</v>
      </c>
      <c r="G3" s="25">
        <v>45638</v>
      </c>
      <c r="H3" s="25">
        <v>45638</v>
      </c>
      <c r="I3" s="25"/>
      <c r="J3" s="26" t="s">
        <v>113</v>
      </c>
      <c r="K3" s="27" t="s">
        <v>113</v>
      </c>
      <c r="L3" s="27" t="str">
        <f>IF(OR(AND(D3="Suministros",F3&gt;450000),AND(D3="Suministros AC",E3&gt;600000),AND(D3="Servicios",F3&gt;150000),AND(D3="Servicios AC",E3&gt;600000),AND(D3="Obras",F3&gt;6000000),AND(D3="Obras AC",E3&gt;6000000)),"Pendiente",IF(D3="","","No procede"))</f>
        <v>No procede</v>
      </c>
      <c r="M3" s="22" t="s">
        <v>119</v>
      </c>
    </row>
    <row r="4" spans="2:14" ht="36" hidden="1" customHeight="1">
      <c r="B4" s="32" t="s">
        <v>38</v>
      </c>
      <c r="C4" s="33" t="s">
        <v>7</v>
      </c>
      <c r="D4" s="24" t="s">
        <v>90</v>
      </c>
      <c r="E4" s="24">
        <v>3656543.1</v>
      </c>
      <c r="F4" s="24">
        <v>2489656.09</v>
      </c>
      <c r="G4" s="25">
        <v>45646</v>
      </c>
      <c r="H4" s="25">
        <v>45652</v>
      </c>
      <c r="I4" s="25">
        <v>45703</v>
      </c>
      <c r="J4" s="26" t="s">
        <v>117</v>
      </c>
      <c r="K4" s="27" t="str">
        <f>IF(OR(D4="Suministros AC",D4="Servicios AC",D4="Obras AC"),"No Procede","Pendiente")</f>
        <v>No Procede</v>
      </c>
      <c r="L4" s="27" t="s">
        <v>115</v>
      </c>
      <c r="M4" s="27"/>
    </row>
    <row r="5" spans="2:14" ht="36" hidden="1" customHeight="1">
      <c r="B5" s="28" t="s">
        <v>107</v>
      </c>
      <c r="C5" s="33" t="s">
        <v>9</v>
      </c>
      <c r="D5" s="24" t="s">
        <v>84</v>
      </c>
      <c r="E5" s="47" t="s">
        <v>108</v>
      </c>
      <c r="F5" s="24">
        <v>275000</v>
      </c>
      <c r="G5" s="25">
        <v>45581</v>
      </c>
      <c r="H5" s="25">
        <v>45623</v>
      </c>
      <c r="I5" s="25"/>
      <c r="J5" s="26" t="s">
        <v>113</v>
      </c>
      <c r="K5" s="27" t="s">
        <v>113</v>
      </c>
      <c r="L5" s="27" t="str">
        <f t="shared" ref="L5:L14" si="0">IF(OR(AND(D5="Suministros",F5&gt;450000),AND(D5="Suministros AC",E5&gt;600000),AND(D5="Servicios",F5&gt;150000),AND(D5="Servicios AC",E5&gt;600000),AND(D5="Obras",F5&gt;6000000),AND(D5="Obras AC",E5&gt;6000000)),"Pendiente",IF(D5="","","No procede"))</f>
        <v>No procede</v>
      </c>
      <c r="M5" s="27"/>
    </row>
    <row r="6" spans="2:14" ht="36" hidden="1" customHeight="1">
      <c r="B6" s="28" t="s">
        <v>42</v>
      </c>
      <c r="C6" s="33" t="s">
        <v>14</v>
      </c>
      <c r="D6" s="24" t="s">
        <v>83</v>
      </c>
      <c r="E6" s="24">
        <v>429616.75</v>
      </c>
      <c r="F6" s="24">
        <v>67020</v>
      </c>
      <c r="G6" s="25">
        <v>45596</v>
      </c>
      <c r="H6" s="25">
        <v>45642</v>
      </c>
      <c r="I6" s="25">
        <v>45643</v>
      </c>
      <c r="J6" s="26" t="s">
        <v>113</v>
      </c>
      <c r="K6" s="27" t="s">
        <v>113</v>
      </c>
      <c r="L6" s="27" t="str">
        <f t="shared" si="0"/>
        <v>No procede</v>
      </c>
      <c r="M6" s="27"/>
    </row>
    <row r="7" spans="2:14" ht="36" hidden="1" customHeight="1">
      <c r="B7" s="28" t="s">
        <v>44</v>
      </c>
      <c r="C7" s="33" t="s">
        <v>11</v>
      </c>
      <c r="D7" s="24" t="s">
        <v>83</v>
      </c>
      <c r="E7" s="24">
        <v>898875.3</v>
      </c>
      <c r="F7" s="24">
        <v>745710</v>
      </c>
      <c r="G7" s="25">
        <v>45583</v>
      </c>
      <c r="H7" s="25">
        <v>45629</v>
      </c>
      <c r="I7" s="25">
        <v>45629</v>
      </c>
      <c r="J7" s="26" t="s">
        <v>113</v>
      </c>
      <c r="K7" s="27" t="s">
        <v>113</v>
      </c>
      <c r="L7" s="27" t="s">
        <v>113</v>
      </c>
      <c r="M7" s="27"/>
    </row>
    <row r="8" spans="2:14" ht="36" hidden="1" customHeight="1">
      <c r="B8" s="46" t="s">
        <v>28</v>
      </c>
      <c r="C8" s="33" t="s">
        <v>29</v>
      </c>
      <c r="D8" s="24" t="s">
        <v>83</v>
      </c>
      <c r="E8" s="24">
        <v>109440</v>
      </c>
      <c r="F8" s="24">
        <v>109440</v>
      </c>
      <c r="G8" s="25">
        <v>45575</v>
      </c>
      <c r="H8" s="25">
        <v>45617</v>
      </c>
      <c r="I8" s="25">
        <v>45758</v>
      </c>
      <c r="J8" s="26" t="s">
        <v>113</v>
      </c>
      <c r="K8" s="27" t="s">
        <v>113</v>
      </c>
      <c r="L8" s="27" t="str">
        <f t="shared" si="0"/>
        <v>No procede</v>
      </c>
      <c r="M8" s="27"/>
    </row>
    <row r="9" spans="2:14" ht="36" hidden="1" customHeight="1">
      <c r="B9" s="46" t="s">
        <v>40</v>
      </c>
      <c r="C9" s="33" t="s">
        <v>18</v>
      </c>
      <c r="D9" s="24" t="s">
        <v>83</v>
      </c>
      <c r="E9" s="24">
        <v>1451500</v>
      </c>
      <c r="F9" s="24">
        <v>1349895</v>
      </c>
      <c r="G9" s="25">
        <v>45548</v>
      </c>
      <c r="H9" s="25">
        <v>45581</v>
      </c>
      <c r="I9" s="25">
        <v>45582</v>
      </c>
      <c r="J9" s="26" t="s">
        <v>113</v>
      </c>
      <c r="K9" s="27" t="s">
        <v>113</v>
      </c>
      <c r="L9" s="27" t="s">
        <v>113</v>
      </c>
      <c r="M9" s="27"/>
    </row>
    <row r="10" spans="2:14" ht="36" hidden="1" customHeight="1">
      <c r="B10" s="46" t="s">
        <v>36</v>
      </c>
      <c r="C10" s="33" t="s">
        <v>109</v>
      </c>
      <c r="D10" s="24" t="s">
        <v>83</v>
      </c>
      <c r="E10" s="24">
        <v>200000</v>
      </c>
      <c r="F10" s="24">
        <v>190000</v>
      </c>
      <c r="G10" s="25">
        <v>45547</v>
      </c>
      <c r="H10" s="25">
        <v>45581</v>
      </c>
      <c r="I10" s="25"/>
      <c r="J10" s="26" t="s">
        <v>113</v>
      </c>
      <c r="K10" s="27" t="s">
        <v>113</v>
      </c>
      <c r="L10" s="27" t="s">
        <v>113</v>
      </c>
      <c r="M10" s="27"/>
    </row>
    <row r="11" spans="2:14" ht="48" hidden="1" customHeight="1">
      <c r="B11" s="39" t="s">
        <v>73</v>
      </c>
      <c r="C11" s="40" t="s">
        <v>74</v>
      </c>
      <c r="D11" s="41"/>
      <c r="E11" s="41"/>
      <c r="F11" s="41"/>
      <c r="G11" s="42"/>
      <c r="H11" s="42"/>
      <c r="I11" s="42"/>
      <c r="J11" s="43" t="s">
        <v>113</v>
      </c>
      <c r="K11" s="44" t="s">
        <v>121</v>
      </c>
      <c r="L11" s="44" t="s">
        <v>121</v>
      </c>
      <c r="M11" s="45" t="s">
        <v>129</v>
      </c>
    </row>
    <row r="12" spans="2:14" ht="42.75" hidden="1" customHeight="1">
      <c r="B12" s="39" t="s">
        <v>75</v>
      </c>
      <c r="C12" s="40" t="s">
        <v>76</v>
      </c>
      <c r="D12" s="41"/>
      <c r="E12" s="41"/>
      <c r="F12" s="41"/>
      <c r="G12" s="42"/>
      <c r="H12" s="42"/>
      <c r="I12" s="42"/>
      <c r="J12" s="43" t="s">
        <v>113</v>
      </c>
      <c r="K12" s="44" t="s">
        <v>121</v>
      </c>
      <c r="L12" s="44" t="s">
        <v>121</v>
      </c>
      <c r="M12" s="45" t="s">
        <v>129</v>
      </c>
    </row>
    <row r="13" spans="2:14" ht="36" hidden="1" customHeight="1">
      <c r="B13" s="34" t="s">
        <v>35</v>
      </c>
      <c r="C13" s="33" t="s">
        <v>17</v>
      </c>
      <c r="D13" s="24" t="s">
        <v>83</v>
      </c>
      <c r="E13" s="24">
        <v>543400</v>
      </c>
      <c r="F13" s="24">
        <v>247000</v>
      </c>
      <c r="G13" s="25"/>
      <c r="H13" s="25">
        <v>45334</v>
      </c>
      <c r="I13" s="25"/>
      <c r="J13" s="26" t="s">
        <v>113</v>
      </c>
      <c r="K13" s="27" t="s">
        <v>113</v>
      </c>
      <c r="L13" s="27" t="s">
        <v>113</v>
      </c>
      <c r="M13" s="27" t="s">
        <v>116</v>
      </c>
    </row>
    <row r="14" spans="2:14" ht="36" hidden="1" customHeight="1">
      <c r="B14" s="21" t="s">
        <v>34</v>
      </c>
      <c r="C14" s="18" t="s">
        <v>110</v>
      </c>
      <c r="D14" s="7" t="s">
        <v>83</v>
      </c>
      <c r="E14" s="7">
        <v>112000</v>
      </c>
      <c r="F14" s="7">
        <v>90720</v>
      </c>
      <c r="G14" s="8">
        <v>45590</v>
      </c>
      <c r="H14" s="8" t="s">
        <v>111</v>
      </c>
      <c r="I14" s="8"/>
      <c r="J14" s="9" t="s">
        <v>113</v>
      </c>
      <c r="K14" s="1" t="s">
        <v>113</v>
      </c>
      <c r="L14" s="1" t="str">
        <f t="shared" si="0"/>
        <v>No procede</v>
      </c>
      <c r="M14" s="1"/>
    </row>
    <row r="16" spans="2:14" ht="18">
      <c r="B16" s="19" t="s">
        <v>114</v>
      </c>
    </row>
    <row r="17" spans="2:14" ht="45.75" hidden="1" customHeight="1">
      <c r="B17" s="36" t="s">
        <v>79</v>
      </c>
      <c r="C17" s="33" t="s">
        <v>80</v>
      </c>
      <c r="D17" s="29"/>
      <c r="E17" s="29"/>
      <c r="F17" s="29"/>
      <c r="G17" s="30"/>
      <c r="H17" s="30"/>
      <c r="I17" s="30"/>
      <c r="J17" s="31" t="s">
        <v>113</v>
      </c>
      <c r="K17" s="27" t="s">
        <v>121</v>
      </c>
      <c r="L17" s="27" t="s">
        <v>113</v>
      </c>
      <c r="M17" s="37" t="s">
        <v>122</v>
      </c>
      <c r="N17" s="35"/>
    </row>
    <row r="18" spans="2:14" ht="41.25" hidden="1" customHeight="1">
      <c r="B18" s="36" t="s">
        <v>57</v>
      </c>
      <c r="C18" s="33" t="s">
        <v>81</v>
      </c>
      <c r="D18" s="29"/>
      <c r="E18" s="29"/>
      <c r="F18" s="29"/>
      <c r="G18" s="30"/>
      <c r="H18" s="30"/>
      <c r="I18" s="30"/>
      <c r="J18" s="31" t="s">
        <v>113</v>
      </c>
      <c r="K18" s="27" t="s">
        <v>121</v>
      </c>
      <c r="L18" s="27" t="s">
        <v>113</v>
      </c>
      <c r="M18" s="37" t="s">
        <v>122</v>
      </c>
      <c r="N18" s="35"/>
    </row>
    <row r="19" spans="2:14" ht="45.75" hidden="1" customHeight="1">
      <c r="B19" s="36" t="s">
        <v>55</v>
      </c>
      <c r="C19" s="33" t="s">
        <v>5</v>
      </c>
      <c r="D19" s="29"/>
      <c r="E19" s="29"/>
      <c r="F19" s="29"/>
      <c r="G19" s="30"/>
      <c r="H19" s="30"/>
      <c r="I19" s="30"/>
      <c r="J19" s="31" t="s">
        <v>113</v>
      </c>
      <c r="K19" s="27" t="s">
        <v>121</v>
      </c>
      <c r="L19" s="27" t="s">
        <v>113</v>
      </c>
      <c r="M19" s="38" t="s">
        <v>122</v>
      </c>
      <c r="N19" s="35"/>
    </row>
    <row r="20" spans="2:14" ht="51.75" hidden="1" customHeight="1">
      <c r="B20" s="36" t="s">
        <v>71</v>
      </c>
      <c r="C20" s="33" t="s">
        <v>72</v>
      </c>
      <c r="D20" s="29"/>
      <c r="E20" s="29"/>
      <c r="F20" s="29"/>
      <c r="G20" s="30"/>
      <c r="H20" s="30"/>
      <c r="I20" s="30"/>
      <c r="J20" s="31" t="s">
        <v>113</v>
      </c>
      <c r="K20" s="27" t="s">
        <v>121</v>
      </c>
      <c r="L20" s="27" t="s">
        <v>115</v>
      </c>
      <c r="M20" s="37" t="s">
        <v>122</v>
      </c>
      <c r="N20" s="35"/>
    </row>
    <row r="21" spans="2:14" ht="46.5" hidden="1" customHeight="1">
      <c r="B21" s="36" t="s">
        <v>77</v>
      </c>
      <c r="C21" s="33" t="s">
        <v>1</v>
      </c>
      <c r="D21" s="29"/>
      <c r="E21" s="29"/>
      <c r="F21" s="29"/>
      <c r="G21" s="30"/>
      <c r="H21" s="30"/>
      <c r="I21" s="30"/>
      <c r="J21" s="31" t="s">
        <v>113</v>
      </c>
      <c r="K21" s="27" t="s">
        <v>121</v>
      </c>
      <c r="L21" s="27" t="s">
        <v>113</v>
      </c>
      <c r="M21" s="37" t="s">
        <v>122</v>
      </c>
      <c r="N21" s="35"/>
    </row>
    <row r="22" spans="2:14" ht="52.5" hidden="1" customHeight="1">
      <c r="B22" s="36" t="s">
        <v>89</v>
      </c>
      <c r="C22" s="33" t="s">
        <v>88</v>
      </c>
      <c r="D22" s="29"/>
      <c r="E22" s="29"/>
      <c r="F22" s="29"/>
      <c r="G22" s="30"/>
      <c r="H22" s="30"/>
      <c r="I22" s="30"/>
      <c r="J22" s="31" t="s">
        <v>131</v>
      </c>
      <c r="K22" s="27" t="s">
        <v>121</v>
      </c>
      <c r="L22" s="27" t="s">
        <v>115</v>
      </c>
      <c r="M22" s="37" t="s">
        <v>130</v>
      </c>
      <c r="N22" s="35"/>
    </row>
    <row r="23" spans="2:14" ht="46.5" hidden="1" customHeight="1">
      <c r="B23" s="36" t="s">
        <v>45</v>
      </c>
      <c r="C23" s="33" t="s">
        <v>15</v>
      </c>
      <c r="D23" s="29"/>
      <c r="E23" s="29"/>
      <c r="F23" s="29"/>
      <c r="G23" s="30"/>
      <c r="H23" s="30"/>
      <c r="I23" s="30"/>
      <c r="J23" s="31" t="s">
        <v>113</v>
      </c>
      <c r="K23" s="27" t="s">
        <v>121</v>
      </c>
      <c r="L23" s="27" t="s">
        <v>101</v>
      </c>
      <c r="M23" s="37" t="s">
        <v>120</v>
      </c>
      <c r="N23" s="35"/>
    </row>
    <row r="24" spans="2:14" ht="46.5" hidden="1" customHeight="1">
      <c r="B24" s="48" t="s">
        <v>62</v>
      </c>
      <c r="C24" s="33" t="s">
        <v>16</v>
      </c>
      <c r="D24" s="29"/>
      <c r="E24" s="29"/>
      <c r="F24" s="29"/>
      <c r="G24" s="30"/>
      <c r="H24" s="30"/>
      <c r="I24" s="30"/>
      <c r="J24" s="31" t="s">
        <v>125</v>
      </c>
      <c r="K24" s="27" t="str">
        <f t="shared" ref="K24:K26" si="1">IF(OR(D24="Suministros AC",D24="Servicios AC",D24="Obras AC"),"No Procede","Pendiente")</f>
        <v>Pendiente</v>
      </c>
      <c r="L24" s="27" t="s">
        <v>113</v>
      </c>
      <c r="M24" s="48" t="s">
        <v>128</v>
      </c>
      <c r="N24" s="37" t="s">
        <v>122</v>
      </c>
    </row>
    <row r="25" spans="2:14" ht="46.5" hidden="1" customHeight="1">
      <c r="B25" s="48" t="s">
        <v>63</v>
      </c>
      <c r="C25" s="33" t="s">
        <v>16</v>
      </c>
      <c r="D25" s="29"/>
      <c r="E25" s="29"/>
      <c r="F25" s="29"/>
      <c r="G25" s="30"/>
      <c r="H25" s="30"/>
      <c r="I25" s="30"/>
      <c r="J25" s="31" t="s">
        <v>125</v>
      </c>
      <c r="K25" s="27" t="str">
        <f t="shared" si="1"/>
        <v>Pendiente</v>
      </c>
      <c r="L25" s="27" t="s">
        <v>113</v>
      </c>
      <c r="M25" s="48" t="s">
        <v>126</v>
      </c>
      <c r="N25" s="37" t="s">
        <v>122</v>
      </c>
    </row>
    <row r="26" spans="2:14" ht="46.5" hidden="1" customHeight="1">
      <c r="B26" s="48" t="s">
        <v>64</v>
      </c>
      <c r="C26" s="33" t="s">
        <v>16</v>
      </c>
      <c r="D26" s="29"/>
      <c r="E26" s="29"/>
      <c r="F26" s="29"/>
      <c r="G26" s="30"/>
      <c r="H26" s="30"/>
      <c r="I26" s="30"/>
      <c r="J26" s="31" t="s">
        <v>125</v>
      </c>
      <c r="K26" s="27" t="str">
        <f t="shared" si="1"/>
        <v>Pendiente</v>
      </c>
      <c r="L26" s="27" t="s">
        <v>113</v>
      </c>
      <c r="M26" s="48" t="s">
        <v>126</v>
      </c>
      <c r="N26" s="37" t="s">
        <v>122</v>
      </c>
    </row>
    <row r="27" spans="2:14" ht="46.5" hidden="1" customHeight="1">
      <c r="B27" s="48" t="s">
        <v>65</v>
      </c>
      <c r="C27" s="33" t="s">
        <v>16</v>
      </c>
      <c r="D27" s="29"/>
      <c r="E27" s="29"/>
      <c r="F27" s="29"/>
      <c r="G27" s="30"/>
      <c r="H27" s="30"/>
      <c r="I27" s="30"/>
      <c r="J27" s="31" t="s">
        <v>125</v>
      </c>
      <c r="K27" s="27" t="str">
        <f t="shared" ref="K27:K30" si="2">IF(OR(D27="Suministros AC",D27="Servicios AC",D27="Obras AC"),"No Procede","Pendiente")</f>
        <v>Pendiente</v>
      </c>
      <c r="L27" s="27" t="s">
        <v>113</v>
      </c>
      <c r="M27" s="48" t="s">
        <v>127</v>
      </c>
      <c r="N27" s="37" t="s">
        <v>122</v>
      </c>
    </row>
    <row r="28" spans="2:14" ht="46.5" hidden="1" customHeight="1">
      <c r="B28" s="48" t="s">
        <v>66</v>
      </c>
      <c r="C28" s="33" t="s">
        <v>16</v>
      </c>
      <c r="D28" s="29"/>
      <c r="E28" s="29"/>
      <c r="F28" s="29"/>
      <c r="G28" s="30"/>
      <c r="H28" s="30"/>
      <c r="I28" s="30"/>
      <c r="J28" s="31" t="s">
        <v>125</v>
      </c>
      <c r="K28" s="27" t="str">
        <f t="shared" si="2"/>
        <v>Pendiente</v>
      </c>
      <c r="L28" s="27" t="s">
        <v>113</v>
      </c>
      <c r="M28" s="48" t="s">
        <v>127</v>
      </c>
      <c r="N28" s="37" t="s">
        <v>122</v>
      </c>
    </row>
    <row r="29" spans="2:14" ht="46.5" hidden="1" customHeight="1">
      <c r="B29" s="48" t="s">
        <v>67</v>
      </c>
      <c r="C29" s="33" t="s">
        <v>16</v>
      </c>
      <c r="D29" s="29"/>
      <c r="E29" s="29"/>
      <c r="F29" s="29"/>
      <c r="G29" s="30"/>
      <c r="H29" s="30"/>
      <c r="I29" s="30"/>
      <c r="J29" s="31" t="s">
        <v>125</v>
      </c>
      <c r="K29" s="27" t="str">
        <f t="shared" si="2"/>
        <v>Pendiente</v>
      </c>
      <c r="L29" s="27" t="s">
        <v>113</v>
      </c>
      <c r="M29" s="48" t="s">
        <v>126</v>
      </c>
      <c r="N29" s="37" t="s">
        <v>122</v>
      </c>
    </row>
    <row r="30" spans="2:14" ht="46.5" hidden="1" customHeight="1">
      <c r="B30" s="48" t="s">
        <v>68</v>
      </c>
      <c r="C30" s="33" t="s">
        <v>16</v>
      </c>
      <c r="D30" s="29"/>
      <c r="E30" s="29"/>
      <c r="F30" s="29"/>
      <c r="G30" s="30"/>
      <c r="H30" s="30"/>
      <c r="I30" s="30"/>
      <c r="J30" s="31" t="s">
        <v>125</v>
      </c>
      <c r="K30" s="27" t="str">
        <f t="shared" si="2"/>
        <v>Pendiente</v>
      </c>
      <c r="L30" s="27" t="s">
        <v>113</v>
      </c>
      <c r="M30" s="48" t="s">
        <v>126</v>
      </c>
      <c r="N30" s="37" t="s">
        <v>122</v>
      </c>
    </row>
    <row r="31" spans="2:14" ht="46.5" hidden="1" customHeight="1">
      <c r="B31" s="49" t="s">
        <v>46</v>
      </c>
      <c r="C31" s="33" t="s">
        <v>12</v>
      </c>
      <c r="D31" s="29"/>
      <c r="E31" s="29"/>
      <c r="F31" s="29"/>
      <c r="G31" s="30"/>
      <c r="H31" s="30"/>
      <c r="I31" s="30"/>
      <c r="J31" s="31" t="s">
        <v>101</v>
      </c>
      <c r="K31" s="27" t="str">
        <f t="shared" ref="K31:K46" si="3">IF(OR(D31="Suministros AC",D31="Servicios AC",D31="Obras AC"),"No Procede","Pendiente")</f>
        <v>Pendiente</v>
      </c>
      <c r="L31" s="27" t="s">
        <v>101</v>
      </c>
      <c r="M31" s="50" t="s">
        <v>124</v>
      </c>
    </row>
    <row r="32" spans="2:14" ht="46.5" customHeight="1">
      <c r="B32" s="11" t="s">
        <v>47</v>
      </c>
      <c r="C32" s="18" t="s">
        <v>12</v>
      </c>
      <c r="D32" s="6"/>
      <c r="E32" s="6"/>
      <c r="F32" s="6"/>
      <c r="G32" s="4"/>
      <c r="H32" s="4"/>
      <c r="I32" s="4"/>
      <c r="J32" s="5" t="s">
        <v>101</v>
      </c>
      <c r="K32" s="1" t="str">
        <f t="shared" si="3"/>
        <v>Pendiente</v>
      </c>
      <c r="L32" s="1" t="s">
        <v>101</v>
      </c>
      <c r="M32" s="1"/>
    </row>
    <row r="33" spans="2:13" ht="46.5" customHeight="1">
      <c r="B33" s="11" t="s">
        <v>48</v>
      </c>
      <c r="C33" s="18" t="s">
        <v>12</v>
      </c>
      <c r="D33" s="6"/>
      <c r="E33" s="6"/>
      <c r="F33" s="6"/>
      <c r="G33" s="4"/>
      <c r="H33" s="4"/>
      <c r="I33" s="4"/>
      <c r="J33" s="5" t="s">
        <v>101</v>
      </c>
      <c r="K33" s="1" t="str">
        <f t="shared" si="3"/>
        <v>Pendiente</v>
      </c>
      <c r="L33" s="1" t="s">
        <v>101</v>
      </c>
      <c r="M33" s="1"/>
    </row>
    <row r="34" spans="2:13" ht="46.5" customHeight="1">
      <c r="B34" s="11" t="s">
        <v>50</v>
      </c>
      <c r="C34" s="18" t="s">
        <v>12</v>
      </c>
      <c r="D34" s="6"/>
      <c r="E34" s="6"/>
      <c r="F34" s="6"/>
      <c r="G34" s="4"/>
      <c r="H34" s="4"/>
      <c r="I34" s="4"/>
      <c r="J34" s="5" t="s">
        <v>101</v>
      </c>
      <c r="K34" s="1" t="str">
        <f t="shared" si="3"/>
        <v>Pendiente</v>
      </c>
      <c r="L34" s="1" t="s">
        <v>101</v>
      </c>
      <c r="M34" s="1"/>
    </row>
    <row r="35" spans="2:13" ht="46.5" customHeight="1">
      <c r="B35" s="11" t="s">
        <v>51</v>
      </c>
      <c r="C35" s="18" t="s">
        <v>12</v>
      </c>
      <c r="D35" s="6"/>
      <c r="E35" s="6"/>
      <c r="F35" s="6"/>
      <c r="G35" s="4"/>
      <c r="H35" s="4"/>
      <c r="I35" s="4"/>
      <c r="J35" s="5" t="s">
        <v>101</v>
      </c>
      <c r="K35" s="1" t="str">
        <f t="shared" si="3"/>
        <v>Pendiente</v>
      </c>
      <c r="L35" s="1" t="s">
        <v>101</v>
      </c>
      <c r="M35" s="1"/>
    </row>
    <row r="36" spans="2:13" ht="46.5" customHeight="1">
      <c r="B36" s="11" t="s">
        <v>52</v>
      </c>
      <c r="C36" s="18" t="s">
        <v>12</v>
      </c>
      <c r="D36" s="6"/>
      <c r="E36" s="6"/>
      <c r="F36" s="6"/>
      <c r="G36" s="4"/>
      <c r="H36" s="4"/>
      <c r="I36" s="4"/>
      <c r="J36" s="5" t="s">
        <v>101</v>
      </c>
      <c r="K36" s="1" t="str">
        <f t="shared" si="3"/>
        <v>Pendiente</v>
      </c>
      <c r="L36" s="1" t="s">
        <v>101</v>
      </c>
      <c r="M36" s="1"/>
    </row>
    <row r="37" spans="2:13" ht="46.5" customHeight="1">
      <c r="B37" s="11" t="s">
        <v>49</v>
      </c>
      <c r="C37" s="18" t="s">
        <v>12</v>
      </c>
      <c r="D37" s="6"/>
      <c r="E37" s="6"/>
      <c r="F37" s="6"/>
      <c r="G37" s="4"/>
      <c r="H37" s="4"/>
      <c r="I37" s="4"/>
      <c r="J37" s="5" t="s">
        <v>101</v>
      </c>
      <c r="K37" s="1" t="str">
        <f t="shared" si="3"/>
        <v>Pendiente</v>
      </c>
      <c r="L37" s="1" t="s">
        <v>101</v>
      </c>
      <c r="M37" s="1"/>
    </row>
    <row r="38" spans="2:13" ht="46.5" customHeight="1">
      <c r="B38" s="23" t="s">
        <v>53</v>
      </c>
      <c r="C38" s="18" t="s">
        <v>10</v>
      </c>
      <c r="D38" s="6"/>
      <c r="E38" s="6"/>
      <c r="F38" s="6"/>
      <c r="G38" s="4"/>
      <c r="H38" s="4"/>
      <c r="I38" s="4"/>
      <c r="J38" s="5" t="s">
        <v>101</v>
      </c>
      <c r="K38" s="1" t="str">
        <f>IF(OR(D38="Suministros AC",D38="Servicios AC",D38="Obras AC"),"No Procede","Pendiente")</f>
        <v>Pendiente</v>
      </c>
      <c r="L38" s="1" t="s">
        <v>101</v>
      </c>
      <c r="M38" s="1"/>
    </row>
    <row r="39" spans="2:13" ht="46.5" customHeight="1">
      <c r="B39" s="23" t="s">
        <v>86</v>
      </c>
      <c r="C39" s="18" t="s">
        <v>85</v>
      </c>
      <c r="D39" s="6"/>
      <c r="E39" s="6"/>
      <c r="F39" s="6"/>
      <c r="G39" s="4"/>
      <c r="H39" s="4"/>
      <c r="I39" s="4"/>
      <c r="J39" s="5" t="s">
        <v>101</v>
      </c>
      <c r="K39" s="1" t="str">
        <f t="shared" si="3"/>
        <v>Pendiente</v>
      </c>
      <c r="L39" s="1" t="s">
        <v>115</v>
      </c>
      <c r="M39" s="1"/>
    </row>
    <row r="40" spans="2:13" ht="46.5" customHeight="1">
      <c r="B40" s="23" t="s">
        <v>54</v>
      </c>
      <c r="C40" s="18" t="s">
        <v>13</v>
      </c>
      <c r="D40" s="6"/>
      <c r="E40" s="6"/>
      <c r="F40" s="6"/>
      <c r="G40" s="4"/>
      <c r="H40" s="4"/>
      <c r="I40" s="4"/>
      <c r="J40" s="5" t="s">
        <v>101</v>
      </c>
      <c r="K40" s="1" t="str">
        <f t="shared" si="3"/>
        <v>Pendiente</v>
      </c>
      <c r="L40" s="1" t="s">
        <v>115</v>
      </c>
      <c r="M40" s="1"/>
    </row>
    <row r="41" spans="2:13" ht="46.5" customHeight="1">
      <c r="B41" s="23" t="s">
        <v>92</v>
      </c>
      <c r="C41" s="18" t="s">
        <v>91</v>
      </c>
      <c r="D41" s="6"/>
      <c r="E41" s="6"/>
      <c r="F41" s="6"/>
      <c r="G41" s="4"/>
      <c r="H41" s="4"/>
      <c r="I41" s="4"/>
      <c r="J41" s="5" t="s">
        <v>101</v>
      </c>
      <c r="K41" s="1" t="str">
        <f t="shared" si="3"/>
        <v>Pendiente</v>
      </c>
      <c r="L41" s="1" t="s">
        <v>115</v>
      </c>
      <c r="M41" s="1"/>
    </row>
    <row r="42" spans="2:13">
      <c r="B42" s="1"/>
      <c r="C42" s="10"/>
      <c r="D42" s="6"/>
      <c r="E42" s="6"/>
      <c r="F42" s="6"/>
      <c r="G42" s="4"/>
      <c r="H42" s="4"/>
      <c r="I42" s="4"/>
      <c r="J42" s="5"/>
      <c r="K42" s="1" t="str">
        <f t="shared" si="3"/>
        <v>Pendiente</v>
      </c>
      <c r="L42" s="1" t="str">
        <f>IF(OR(AND(D42="Suministros",F42&gt;450000),AND(D42="Suministros AC",E42&gt;600000),AND(D42="Servicios",F42&gt;150000),AND(D42="Servicios AC",E42&gt;600000),AND(D42="Obras",F42&gt;6000000),AND(D42="Obras AC",E42&gt;6000000)),"Pendiente",IF(D42="","","No procede"))</f>
        <v/>
      </c>
      <c r="M42" s="1"/>
    </row>
    <row r="43" spans="2:13" s="17" customFormat="1" ht="50.25" hidden="1" customHeight="1">
      <c r="B43" s="12" t="s">
        <v>37</v>
      </c>
      <c r="C43" s="13" t="s">
        <v>104</v>
      </c>
      <c r="D43" s="14" t="s">
        <v>90</v>
      </c>
      <c r="E43" s="14">
        <v>16533.59</v>
      </c>
      <c r="F43" s="14">
        <v>11935.08</v>
      </c>
      <c r="G43" s="15">
        <v>45629</v>
      </c>
      <c r="H43" s="15">
        <v>45630</v>
      </c>
      <c r="I43" s="15">
        <v>45703</v>
      </c>
      <c r="J43" s="5"/>
      <c r="K43" s="16" t="str">
        <f t="shared" si="3"/>
        <v>No Procede</v>
      </c>
      <c r="L43" s="16" t="str">
        <f>IF(OR(AND(D43="Suministros",F43&gt;450000),AND(D43="Suministros AC",E43&gt;600000),AND(D43="Servicios",F43&gt;150000),AND(D43="Servicios AC",E43&gt;600000),AND(D43="Obras",F43&gt;6000000),AND(D43="Obras AC",E43&gt;6000000)),"Pendiente",IF(D43="","","No procede"))</f>
        <v>No procede</v>
      </c>
      <c r="M43" s="16"/>
    </row>
    <row r="44" spans="2:13" s="17" customFormat="1" ht="44.25" hidden="1" customHeight="1">
      <c r="B44" s="12" t="s">
        <v>32</v>
      </c>
      <c r="C44" s="13" t="s">
        <v>6</v>
      </c>
      <c r="D44" s="14" t="s">
        <v>90</v>
      </c>
      <c r="E44" s="14">
        <v>359755.57</v>
      </c>
      <c r="F44" s="14">
        <v>256084.4</v>
      </c>
      <c r="G44" s="15">
        <v>45636</v>
      </c>
      <c r="H44" s="15">
        <v>45638</v>
      </c>
      <c r="I44" s="15">
        <v>45703</v>
      </c>
      <c r="J44" s="5"/>
      <c r="K44" s="16" t="str">
        <f t="shared" si="3"/>
        <v>No Procede</v>
      </c>
      <c r="L44" s="16" t="str">
        <f>IF(OR(AND(D44="Suministros",F44&gt;450000),AND(D44="Suministros AC",E44&gt;600000),AND(D44="Servicios",F44&gt;150000),AND(D44="Servicios AC",E44&gt;600000),AND(D44="Obras",F44&gt;6000000),AND(D44="Obras AC",E44&gt;6000000)),"Pendiente",IF(D44="","","No procede"))</f>
        <v>No procede</v>
      </c>
      <c r="M44" s="16"/>
    </row>
    <row r="45" spans="2:13" ht="53.25" hidden="1" customHeight="1">
      <c r="B45" s="12" t="s">
        <v>39</v>
      </c>
      <c r="C45" s="13" t="s">
        <v>105</v>
      </c>
      <c r="D45" s="14" t="s">
        <v>90</v>
      </c>
      <c r="E45" s="14">
        <v>117241.62</v>
      </c>
      <c r="F45" s="14">
        <v>85841.78</v>
      </c>
      <c r="G45" s="15">
        <v>45629</v>
      </c>
      <c r="H45" s="15">
        <v>45630</v>
      </c>
      <c r="I45" s="15">
        <v>45703</v>
      </c>
      <c r="J45" s="5"/>
      <c r="K45" s="16" t="str">
        <f t="shared" si="3"/>
        <v>No Procede</v>
      </c>
      <c r="L45" s="16" t="str">
        <f>IF(OR(AND(D45="Suministros",F45&gt;450000),AND(D45="Suministros AC",E45&gt;600000),AND(D45="Servicios",F45&gt;150000),AND(D45="Servicios AC",E45&gt;600000),AND(D45="Obras",F45&gt;6000000),AND(D45="Obras AC",E45&gt;6000000)),"Pendiente",IF(D45="","","No procede"))</f>
        <v>No procede</v>
      </c>
      <c r="M45" s="1"/>
    </row>
    <row r="46" spans="2:13" ht="51.75" hidden="1" customHeight="1">
      <c r="B46" s="12" t="s">
        <v>41</v>
      </c>
      <c r="C46" s="13" t="s">
        <v>106</v>
      </c>
      <c r="D46" s="14" t="s">
        <v>90</v>
      </c>
      <c r="E46" s="14">
        <v>240000</v>
      </c>
      <c r="F46" s="14">
        <v>200000</v>
      </c>
      <c r="G46" s="15">
        <v>45617</v>
      </c>
      <c r="H46" s="15">
        <v>45621</v>
      </c>
      <c r="I46" s="15">
        <v>45627</v>
      </c>
      <c r="J46" s="5"/>
      <c r="K46" s="16" t="str">
        <f t="shared" si="3"/>
        <v>No Procede</v>
      </c>
      <c r="L46" s="16" t="str">
        <f>IF(OR(AND(D46="Suministros",F46&gt;450000),AND(D46="Suministros AC",E46&gt;600000),AND(D46="Servicios",F46&gt;150000),AND(D46="Servicios AC",E46&gt;600000),AND(D46="Obras",F46&gt;6000000),AND(D46="Obras AC",E46&gt;6000000)),"Pendiente",IF(D46="","","No procede"))</f>
        <v>No procede</v>
      </c>
      <c r="M46" s="1"/>
    </row>
  </sheetData>
  <dataValidations count="7">
    <dataValidation type="list" allowBlank="1" showInputMessage="1" showErrorMessage="1" sqref="D17:D46 D2:D14" xr:uid="{2737460F-36F8-42C6-9B5D-38AD0F8BFD7B}">
      <formula1>"Servicios,Suministros,Obras,Encargo,Servicios AC,Suministros AC"</formula1>
    </dataValidation>
    <dataValidation type="list" allowBlank="1" showInputMessage="1" showErrorMessage="1" sqref="L17:L46 L2:L14 L13" xr:uid="{C1447E83-F061-4ED5-AEA6-D8085810A4F9}">
      <formula1>"No procede,Pendiente,Hecho"</formula1>
    </dataValidation>
    <dataValidation type="list" allowBlank="1" showInputMessage="1" showErrorMessage="1" sqref="J17:J21 J23:J46" xr:uid="{8F37BB6F-B3A6-4B43-8628-86559CF40E8E}">
      <formula1>"Pendiente,Hecho"</formula1>
    </dataValidation>
    <dataValidation type="list" allowBlank="1" showInputMessage="1" showErrorMessage="1" sqref="L11:L12" xr:uid="{1BD73A3E-EC0F-4697-B13F-D33833E10F56}">
      <formula1>"No procede,Pendiente,Hecho,No Encuentra"</formula1>
    </dataValidation>
    <dataValidation type="list" allowBlank="1" showInputMessage="1" showErrorMessage="1" sqref="J22" xr:uid="{E48A9288-1366-4D76-924C-73EF6AAE63BE}">
      <formula1>"Pendiente,Hecho,No Aplica"</formula1>
    </dataValidation>
    <dataValidation type="list" allowBlank="1" showInputMessage="1" showErrorMessage="1" sqref="J2:J14" xr:uid="{269DA2D0-D4B8-4FA0-8D58-16997511E3F5}">
      <formula1>"Pendiente,Hecho,No Procede"</formula1>
    </dataValidation>
    <dataValidation type="list" allowBlank="1" showInputMessage="1" showErrorMessage="1" sqref="K15:K46 K2:K14" xr:uid="{5A72B008-C0B1-4D64-BD4D-AC31998DE3DB}">
      <formula1>"No Procede,Pendiente,Hecho,No Encuentra"</formula1>
    </dataValidation>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5989-E757-471C-86C6-6EEE9E5F412B}">
  <dimension ref="A1:Y9"/>
  <sheetViews>
    <sheetView tabSelected="1" zoomScaleNormal="100" zoomScaleSheetLayoutView="100" workbookViewId="0">
      <pane xSplit="2" ySplit="1" topLeftCell="C2" activePane="bottomRight" state="frozen"/>
      <selection pane="topRight" activeCell="C1" sqref="C1"/>
      <selection pane="bottomLeft" activeCell="A2" sqref="A2"/>
      <selection pane="bottomRight" activeCell="D5" sqref="D5"/>
    </sheetView>
  </sheetViews>
  <sheetFormatPr baseColWidth="10" defaultColWidth="11.375" defaultRowHeight="12.75"/>
  <cols>
    <col min="1" max="1" width="17.125" style="88" customWidth="1"/>
    <col min="2" max="2" width="26.25" style="88" customWidth="1"/>
    <col min="3" max="3" width="10.75" style="88" customWidth="1"/>
    <col min="4" max="4" width="11.875" style="88" customWidth="1"/>
    <col min="5" max="5" width="10.625" style="88" customWidth="1"/>
    <col min="6" max="6" width="9.875" style="88" customWidth="1"/>
    <col min="7" max="7" width="8" style="89" customWidth="1"/>
    <col min="8" max="8" width="8.125" style="88" customWidth="1"/>
    <col min="9" max="10" width="9.75" style="88" customWidth="1"/>
    <col min="11" max="11" width="9.625" style="88" customWidth="1"/>
    <col min="12" max="12" width="9.75" style="88" customWidth="1"/>
    <col min="13" max="13" width="10.375" style="88" customWidth="1"/>
    <col min="14" max="14" width="12.75" style="88" customWidth="1"/>
    <col min="15" max="16" width="14" style="88" customWidth="1"/>
    <col min="17" max="17" width="11.25" style="88" customWidth="1"/>
    <col min="18" max="18" width="11.125" style="88" customWidth="1"/>
    <col min="19" max="19" width="10" style="88" customWidth="1"/>
    <col min="20" max="20" width="9.875" style="88" customWidth="1"/>
    <col min="21" max="21" width="30.125" style="88" customWidth="1"/>
    <col min="22" max="22" width="12.75" style="88" customWidth="1"/>
    <col min="23" max="23" width="20.75" style="88" customWidth="1"/>
    <col min="24" max="16384" width="11.375" style="88"/>
  </cols>
  <sheetData>
    <row r="1" spans="1:25" s="55" customFormat="1" ht="51">
      <c r="A1" s="51" t="s">
        <v>61</v>
      </c>
      <c r="B1" s="51" t="s">
        <v>0</v>
      </c>
      <c r="C1" s="52" t="s">
        <v>60</v>
      </c>
      <c r="D1" s="52" t="s">
        <v>78</v>
      </c>
      <c r="E1" s="52" t="s">
        <v>21</v>
      </c>
      <c r="F1" s="51" t="s">
        <v>3</v>
      </c>
      <c r="G1" s="51" t="s">
        <v>2</v>
      </c>
      <c r="H1" s="52" t="s">
        <v>140</v>
      </c>
      <c r="I1" s="52" t="s">
        <v>132</v>
      </c>
      <c r="J1" s="52" t="s">
        <v>93</v>
      </c>
      <c r="K1" s="52" t="s">
        <v>30</v>
      </c>
      <c r="L1" s="52" t="s">
        <v>94</v>
      </c>
      <c r="M1" s="52" t="s">
        <v>19</v>
      </c>
      <c r="N1" s="52" t="s">
        <v>20</v>
      </c>
      <c r="O1" s="52" t="s">
        <v>148</v>
      </c>
      <c r="P1" s="52" t="s">
        <v>149</v>
      </c>
      <c r="Q1" s="52" t="s">
        <v>22</v>
      </c>
      <c r="R1" s="52" t="s">
        <v>25</v>
      </c>
      <c r="S1" s="52" t="s">
        <v>26</v>
      </c>
      <c r="T1" s="52" t="s">
        <v>27</v>
      </c>
      <c r="U1" s="51" t="s">
        <v>31</v>
      </c>
      <c r="V1" s="53"/>
      <c r="W1" s="53"/>
      <c r="X1" s="54"/>
    </row>
    <row r="2" spans="1:25" s="74" customFormat="1" ht="51">
      <c r="A2" s="56" t="s">
        <v>143</v>
      </c>
      <c r="B2" s="57" t="s">
        <v>142</v>
      </c>
      <c r="C2" s="58" t="s">
        <v>58</v>
      </c>
      <c r="D2" s="59">
        <v>163341.41</v>
      </c>
      <c r="E2" s="60" t="s">
        <v>24</v>
      </c>
      <c r="F2" s="60"/>
      <c r="G2" s="61"/>
      <c r="H2" s="58" t="s">
        <v>33</v>
      </c>
      <c r="I2" s="58" t="s">
        <v>43</v>
      </c>
      <c r="J2" s="62"/>
      <c r="K2" s="63">
        <v>5</v>
      </c>
      <c r="L2" s="64" t="str">
        <f t="shared" ref="L2:L7" si="0">IF(ISBLANK(J2)," ",EDATE(J2,K2)-1)</f>
        <v xml:space="preserve"> </v>
      </c>
      <c r="M2" s="65"/>
      <c r="N2" s="58" t="s">
        <v>33</v>
      </c>
      <c r="O2" s="66">
        <v>45804</v>
      </c>
      <c r="P2" s="66">
        <v>45810</v>
      </c>
      <c r="Q2" s="67">
        <v>163341.41</v>
      </c>
      <c r="R2" s="68"/>
      <c r="S2" s="68"/>
      <c r="T2" s="59"/>
      <c r="U2" s="69"/>
      <c r="V2" s="70"/>
      <c r="W2" s="71"/>
      <c r="X2" s="72"/>
      <c r="Y2" s="73"/>
    </row>
    <row r="3" spans="1:25" s="74" customFormat="1" ht="114.75">
      <c r="A3" s="56" t="s">
        <v>133</v>
      </c>
      <c r="B3" s="57" t="s">
        <v>134</v>
      </c>
      <c r="C3" s="58" t="s">
        <v>58</v>
      </c>
      <c r="D3" s="59">
        <v>94952.2</v>
      </c>
      <c r="E3" s="60" t="s">
        <v>24</v>
      </c>
      <c r="F3" s="60"/>
      <c r="G3" s="61"/>
      <c r="H3" s="58" t="s">
        <v>43</v>
      </c>
      <c r="I3" s="58" t="s">
        <v>43</v>
      </c>
      <c r="J3" s="62"/>
      <c r="K3" s="63">
        <v>32</v>
      </c>
      <c r="L3" s="64" t="str">
        <f t="shared" si="0"/>
        <v xml:space="preserve"> </v>
      </c>
      <c r="M3" s="65"/>
      <c r="N3" s="58" t="s">
        <v>33</v>
      </c>
      <c r="O3" s="66">
        <v>45748</v>
      </c>
      <c r="P3" s="66">
        <v>45751</v>
      </c>
      <c r="Q3" s="67">
        <v>47409.23</v>
      </c>
      <c r="R3" s="68">
        <v>27167.41</v>
      </c>
      <c r="S3" s="68">
        <v>20375.560000000001</v>
      </c>
      <c r="T3" s="59"/>
      <c r="U3" s="69"/>
      <c r="V3" s="70"/>
      <c r="W3" s="71"/>
      <c r="X3" s="72"/>
      <c r="Y3" s="73"/>
    </row>
    <row r="4" spans="1:25" s="74" customFormat="1" ht="114.75">
      <c r="A4" s="65" t="s">
        <v>137</v>
      </c>
      <c r="B4" s="57" t="s">
        <v>136</v>
      </c>
      <c r="C4" s="58" t="s">
        <v>58</v>
      </c>
      <c r="D4" s="59">
        <v>837482.48</v>
      </c>
      <c r="E4" s="60" t="s">
        <v>24</v>
      </c>
      <c r="F4" s="60" t="s">
        <v>4</v>
      </c>
      <c r="G4" s="61">
        <v>2</v>
      </c>
      <c r="H4" s="58" t="s">
        <v>43</v>
      </c>
      <c r="I4" s="58" t="s">
        <v>43</v>
      </c>
      <c r="J4" s="62">
        <v>45865</v>
      </c>
      <c r="K4" s="63">
        <v>24</v>
      </c>
      <c r="L4" s="75">
        <f t="shared" si="0"/>
        <v>46594</v>
      </c>
      <c r="M4" s="65">
        <v>0</v>
      </c>
      <c r="N4" s="58"/>
      <c r="O4" s="66">
        <v>45775</v>
      </c>
      <c r="P4" s="66">
        <v>45796</v>
      </c>
      <c r="Q4" s="76">
        <v>134153.97</v>
      </c>
      <c r="R4" s="59">
        <v>411631.5</v>
      </c>
      <c r="S4" s="59">
        <v>291697.01</v>
      </c>
      <c r="T4" s="59"/>
      <c r="U4" s="77"/>
      <c r="V4" s="70"/>
      <c r="W4" s="71"/>
      <c r="X4" s="72"/>
      <c r="Y4" s="73"/>
    </row>
    <row r="5" spans="1:25" s="74" customFormat="1" ht="51">
      <c r="A5" s="65" t="s">
        <v>138</v>
      </c>
      <c r="B5" s="57" t="s">
        <v>135</v>
      </c>
      <c r="C5" s="58" t="s">
        <v>58</v>
      </c>
      <c r="D5" s="59">
        <v>499617.02</v>
      </c>
      <c r="E5" s="60" t="s">
        <v>24</v>
      </c>
      <c r="F5" s="60" t="s">
        <v>4</v>
      </c>
      <c r="G5" s="61">
        <v>6</v>
      </c>
      <c r="H5" s="58" t="s">
        <v>43</v>
      </c>
      <c r="I5" s="58" t="s">
        <v>43</v>
      </c>
      <c r="J5" s="62">
        <v>45788</v>
      </c>
      <c r="K5" s="63">
        <f>5+5</f>
        <v>10</v>
      </c>
      <c r="L5" s="75">
        <f t="shared" si="0"/>
        <v>46091</v>
      </c>
      <c r="M5" s="65">
        <v>0</v>
      </c>
      <c r="N5" s="78" t="s">
        <v>33</v>
      </c>
      <c r="O5" s="66">
        <v>45761</v>
      </c>
      <c r="P5" s="66">
        <v>45769</v>
      </c>
      <c r="Q5" s="76">
        <f>499617.02-249827.5</f>
        <v>249789.52000000002</v>
      </c>
      <c r="R5" s="59">
        <f>0+249827.5</f>
        <v>249827.5</v>
      </c>
      <c r="S5" s="59"/>
      <c r="T5" s="59"/>
      <c r="U5" s="77" t="s">
        <v>151</v>
      </c>
      <c r="V5" s="70"/>
      <c r="W5" s="71"/>
      <c r="X5" s="72"/>
      <c r="Y5" s="73"/>
    </row>
    <row r="6" spans="1:25" s="74" customFormat="1" ht="127.5">
      <c r="A6" s="69" t="s">
        <v>139</v>
      </c>
      <c r="B6" s="57" t="s">
        <v>87</v>
      </c>
      <c r="C6" s="58" t="s">
        <v>58</v>
      </c>
      <c r="D6" s="59">
        <v>43045.99</v>
      </c>
      <c r="E6" s="60" t="s">
        <v>24</v>
      </c>
      <c r="F6" s="60" t="s">
        <v>4</v>
      </c>
      <c r="G6" s="61">
        <v>6</v>
      </c>
      <c r="H6" s="58" t="s">
        <v>43</v>
      </c>
      <c r="I6" s="58" t="s">
        <v>43</v>
      </c>
      <c r="J6" s="62">
        <v>45790</v>
      </c>
      <c r="K6" s="63">
        <v>12</v>
      </c>
      <c r="L6" s="75">
        <f t="shared" si="0"/>
        <v>46154</v>
      </c>
      <c r="M6" s="65">
        <v>12</v>
      </c>
      <c r="N6" s="58"/>
      <c r="O6" s="66">
        <v>45784</v>
      </c>
      <c r="P6" s="66">
        <v>45789</v>
      </c>
      <c r="Q6" s="76">
        <v>25110.16</v>
      </c>
      <c r="R6" s="59">
        <v>17935.830000000002</v>
      </c>
      <c r="S6" s="59"/>
      <c r="T6" s="59"/>
      <c r="U6" s="77"/>
      <c r="V6" s="70"/>
      <c r="W6" s="71"/>
      <c r="X6" s="72"/>
      <c r="Y6" s="73"/>
    </row>
    <row r="7" spans="1:25" s="74" customFormat="1" ht="63.75">
      <c r="A7" s="56" t="s">
        <v>141</v>
      </c>
      <c r="B7" s="57" t="s">
        <v>8</v>
      </c>
      <c r="C7" s="58" t="s">
        <v>58</v>
      </c>
      <c r="D7" s="79">
        <v>205455.24</v>
      </c>
      <c r="E7" s="80" t="s">
        <v>24</v>
      </c>
      <c r="F7" s="80" t="s">
        <v>56</v>
      </c>
      <c r="G7" s="80">
        <v>2</v>
      </c>
      <c r="H7" s="58" t="s">
        <v>43</v>
      </c>
      <c r="I7" s="58" t="s">
        <v>43</v>
      </c>
      <c r="J7" s="75">
        <v>45810</v>
      </c>
      <c r="K7" s="81">
        <v>18</v>
      </c>
      <c r="L7" s="75">
        <f t="shared" si="0"/>
        <v>46357</v>
      </c>
      <c r="M7" s="61"/>
      <c r="N7" s="58"/>
      <c r="O7" s="66">
        <v>45804</v>
      </c>
      <c r="P7" s="66">
        <v>45805</v>
      </c>
      <c r="Q7" s="82">
        <v>68485.08</v>
      </c>
      <c r="R7" s="79">
        <v>136970.16</v>
      </c>
      <c r="S7" s="79"/>
      <c r="T7" s="79"/>
      <c r="U7" s="77"/>
      <c r="V7" s="83"/>
      <c r="W7" s="71"/>
      <c r="X7" s="72"/>
      <c r="Y7" s="73"/>
    </row>
    <row r="8" spans="1:25" s="87" customFormat="1" ht="51">
      <c r="A8" s="65" t="s">
        <v>123</v>
      </c>
      <c r="B8" s="84" t="s">
        <v>96</v>
      </c>
      <c r="C8" s="58" t="s">
        <v>58</v>
      </c>
      <c r="D8" s="59">
        <v>19558.439999999999</v>
      </c>
      <c r="E8" s="60" t="s">
        <v>23</v>
      </c>
      <c r="F8" s="60" t="s">
        <v>4</v>
      </c>
      <c r="G8" s="61">
        <v>2</v>
      </c>
      <c r="H8" s="58" t="s">
        <v>43</v>
      </c>
      <c r="I8" s="58" t="s">
        <v>43</v>
      </c>
      <c r="J8" s="62"/>
      <c r="K8" s="63"/>
      <c r="L8" s="75">
        <v>46022</v>
      </c>
      <c r="M8" s="65">
        <v>0</v>
      </c>
      <c r="N8" s="58" t="s">
        <v>33</v>
      </c>
      <c r="O8" s="66">
        <v>45775</v>
      </c>
      <c r="P8" s="66">
        <v>45784</v>
      </c>
      <c r="Q8" s="85">
        <v>19558.439999999999</v>
      </c>
      <c r="R8" s="59"/>
      <c r="S8" s="59"/>
      <c r="T8" s="59"/>
      <c r="U8" s="69" t="s">
        <v>146</v>
      </c>
      <c r="V8" s="70"/>
      <c r="W8" s="71"/>
      <c r="X8" s="86"/>
    </row>
    <row r="9" spans="1:25" s="87" customFormat="1" ht="63.75">
      <c r="A9" s="65" t="s">
        <v>145</v>
      </c>
      <c r="B9" s="57" t="s">
        <v>144</v>
      </c>
      <c r="C9" s="58" t="s">
        <v>59</v>
      </c>
      <c r="D9" s="59">
        <v>557742.91</v>
      </c>
      <c r="E9" s="60" t="s">
        <v>23</v>
      </c>
      <c r="F9" s="60" t="s">
        <v>4</v>
      </c>
      <c r="G9" s="61">
        <v>2</v>
      </c>
      <c r="H9" s="58" t="s">
        <v>43</v>
      </c>
      <c r="I9" s="58" t="s">
        <v>33</v>
      </c>
      <c r="J9" s="62">
        <v>46115</v>
      </c>
      <c r="K9" s="63">
        <v>24</v>
      </c>
      <c r="L9" s="75">
        <f>IF(ISBLANK(J9)," ",EDATE(J9,K9)-1)</f>
        <v>46845</v>
      </c>
      <c r="M9" s="65">
        <v>0</v>
      </c>
      <c r="N9" s="58"/>
      <c r="O9" s="66">
        <v>45926</v>
      </c>
      <c r="P9" s="66" t="s">
        <v>150</v>
      </c>
      <c r="Q9" s="59"/>
      <c r="R9" s="59">
        <v>155011.92000000001</v>
      </c>
      <c r="S9" s="59">
        <v>232392.88</v>
      </c>
      <c r="T9" s="59">
        <v>77380.960000000006</v>
      </c>
      <c r="U9" s="77" t="s">
        <v>147</v>
      </c>
      <c r="V9" s="70"/>
      <c r="W9" s="71"/>
      <c r="X9" s="86"/>
    </row>
  </sheetData>
  <autoFilter ref="A1:W9" xr:uid="{A0614B26-430E-423C-B6AD-A353DE5A1ED7}">
    <sortState xmlns:xlrd2="http://schemas.microsoft.com/office/spreadsheetml/2017/richdata2" ref="A2:W9">
      <sortCondition ref="A1:A9"/>
    </sortState>
  </autoFilter>
  <conditionalFormatting sqref="H2:I9">
    <cfRule type="expression" dxfId="6" priority="6">
      <formula>IF(AND(OR(ISBLANK(H2),H2="N"),AND(NOT(ISBLANK(I2)),I2-TODAY()&lt;7)),TRUE,FALSE)</formula>
    </cfRule>
  </conditionalFormatting>
  <conditionalFormatting sqref="L2:L9">
    <cfRule type="expression" dxfId="5" priority="8">
      <formula>IF(AND($L2-TODAY()&lt;30, AND(ISBLANK($O2),OR($N2="S",ISBLANK($N2)))),TRUE,FALSE)</formula>
    </cfRule>
    <cfRule type="expression" dxfId="4" priority="9">
      <formula>IF(AND($L2-TODAY()&lt;90, AND(ISBLANK($O2),OR($N2="S",ISBLANK($N2)))),TRUE,FALSE)</formula>
    </cfRule>
    <cfRule type="expression" dxfId="3" priority="10">
      <formula>IF(AND($L2-TODAY()&lt;120, AND(ISBLANK($O2),OR($N2="S",ISBLANK($N2)))),TRUE,FALSE)</formula>
    </cfRule>
  </conditionalFormatting>
  <conditionalFormatting sqref="O2:P9">
    <cfRule type="expression" dxfId="2" priority="1">
      <formula>IF(AND($L2-TODAY()&lt;30, AND(ISBLANK($O2),OR($N2="S",ISBLANK($N2)))),TRUE,FALSE)</formula>
    </cfRule>
    <cfRule type="expression" dxfId="1" priority="2">
      <formula>IF(AND($L2-TODAY()&lt;90, AND(ISBLANK($O2),OR($N2="S",ISBLANK($N2)))),TRUE,FALSE)</formula>
    </cfRule>
    <cfRule type="expression" dxfId="0" priority="3">
      <formula>IF(AND($L2-TODAY()&lt;120, AND(ISBLANK($O2),OR($N2="S",ISBLANK($N2)))),TRUE,FALSE)</formula>
    </cfRule>
  </conditionalFormatting>
  <dataValidations count="3">
    <dataValidation type="list" allowBlank="1" showInputMessage="1" showErrorMessage="1" sqref="H2:I9 N2:N9" xr:uid="{B54C5F4A-DEEC-4F80-8295-DF0946CBB78B}">
      <formula1>"S,N"</formula1>
    </dataValidation>
    <dataValidation type="list" allowBlank="1" showInputMessage="1" showErrorMessage="1" sqref="E2:E9" xr:uid="{C340651B-9E90-4030-817B-B69BBF443A78}">
      <formula1>"DAM,DIMN,CRR,RRPP,REALES SITIOS,AOA,SER,PRESID Y GERENC"</formula1>
    </dataValidation>
    <dataValidation type="list" allowBlank="1" showInputMessage="1" showErrorMessage="1" sqref="C2:C9" xr:uid="{EDF554C0-8E68-4CDD-A6A8-5872745680ED}">
      <formula1>"Ejec.,Tram."</formula1>
    </dataValidation>
  </dataValidations>
  <pageMargins left="0.70866141732283472" right="0.70866141732283472" top="0.74803149606299213" bottom="0.74803149606299213" header="0.31496062992125984" footer="0.31496062992125984"/>
  <pageSetup paperSize="8" scale="9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FB98D6DB4294FBDD9F432F9B947ED" ma:contentTypeVersion="18" ma:contentTypeDescription="Crear nuevo documento." ma:contentTypeScope="" ma:versionID="93b40d90bb14f1b77234f6ce28e54bca">
  <xsd:schema xmlns:xsd="http://www.w3.org/2001/XMLSchema" xmlns:xs="http://www.w3.org/2001/XMLSchema" xmlns:p="http://schemas.microsoft.com/office/2006/metadata/properties" xmlns:ns2="7bc88a51-6f0e-4917-a69a-2c2f45f56539" xmlns:ns3="88285ac0-421e-4923-8aaf-77a03cd6f796" targetNamespace="http://schemas.microsoft.com/office/2006/metadata/properties" ma:root="true" ma:fieldsID="ee201b537f6c531f7bd59d7bc20a5c1a" ns2:_="" ns3:_="">
    <xsd:import namespace="7bc88a51-6f0e-4917-a69a-2c2f45f56539"/>
    <xsd:import namespace="88285ac0-421e-4923-8aaf-77a03cd6f7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Fech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88a51-6f0e-4917-a69a-2c2f45f5653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3e31631c-810e-40e1-ae19-f5b183834347}" ma:internalName="TaxCatchAll" ma:showField="CatchAllData" ma:web="7bc88a51-6f0e-4917-a69a-2c2f45f565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8285ac0-421e-4923-8aaf-77a03cd6f79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Fecha" ma:index="12" nillable="true" ma:displayName="Fecha" ma:format="DateOnly" ma:internalName="Fecha">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70c1d08-8a96-4210-96ca-ea006da105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 xmlns="88285ac0-421e-4923-8aaf-77a03cd6f796" xsi:nil="true"/>
    <TaxCatchAll xmlns="7bc88a51-6f0e-4917-a69a-2c2f45f56539" xsi:nil="true"/>
    <lcf76f155ced4ddcb4097134ff3c332f xmlns="88285ac0-421e-4923-8aaf-77a03cd6f7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13D44-9268-42FD-AE5C-DDC5D8B53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88a51-6f0e-4917-a69a-2c2f45f56539"/>
    <ds:schemaRef ds:uri="88285ac0-421e-4923-8aaf-77a03cd6f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7384DF-6577-4C74-B7C5-219AD1CBAC88}">
  <ds:schemaRefs>
    <ds:schemaRef ds:uri="http://schemas.microsoft.com/office/2006/metadata/properties"/>
    <ds:schemaRef ds:uri="http://schemas.microsoft.com/office/infopath/2007/PartnerControls"/>
    <ds:schemaRef ds:uri="88285ac0-421e-4923-8aaf-77a03cd6f796"/>
    <ds:schemaRef ds:uri="7bc88a51-6f0e-4917-a69a-2c2f45f56539"/>
  </ds:schemaRefs>
</ds:datastoreItem>
</file>

<file path=customXml/itemProps3.xml><?xml version="1.0" encoding="utf-8"?>
<ds:datastoreItem xmlns:ds="http://schemas.openxmlformats.org/officeDocument/2006/customXml" ds:itemID="{C43AB7F7-F6B6-49D5-A3F0-9CAE1FA768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Pdtes 2024</vt:lpstr>
      <vt:lpstr>Encargos 2025</vt:lpstr>
      <vt:lpstr>'Encargos 2025'!Área_de_impresión</vt:lpstr>
    </vt:vector>
  </TitlesOfParts>
  <Company>Patrimonio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Baños Jimenez, German</dc:creator>
  <cp:lastModifiedBy>Unidad de Apoyo a la Gerencia</cp:lastModifiedBy>
  <dcterms:created xsi:type="dcterms:W3CDTF">2024-10-09T17:11:33Z</dcterms:created>
  <dcterms:modified xsi:type="dcterms:W3CDTF">2025-10-06T09:35:14Z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0x010100092FB98D6DB4294FBDD9F432F9B947ED</vt:lpwstr>
  </property>
  <property fmtid="{D5CDD505-2E9C-101B-9397-08002B2CF9AE}" pid="3" name="MediaServiceImageTags">
    <vt:lpwstr/>
  </property>
</Properties>
</file>