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8  -  TRANSPARENCIA\8 PAGINA WEB\Info a subir\"/>
    </mc:Choice>
  </mc:AlternateContent>
  <xr:revisionPtr revIDLastSave="0" documentId="13_ncr:1_{050D1260-DA2F-4195-A552-6AC085DD45FA}" xr6:coauthVersionLast="47" xr6:coauthVersionMax="47" xr10:uidLastSave="{00000000-0000-0000-0000-000000000000}"/>
  <bookViews>
    <workbookView xWindow="-120" yWindow="-120" windowWidth="29040" windowHeight="15720" xr2:uid="{1A0F6970-A5F8-4247-9099-A2387938013E}"/>
  </bookViews>
  <sheets>
    <sheet name="CAPIT." sheetId="1" r:id="rId1"/>
    <sheet name="CON %" sheetId="2" r:id="rId2"/>
  </sheets>
  <definedNames>
    <definedName name="Print_Area" localSheetId="0">'CAPIT.'!$A$1:$P$13</definedName>
    <definedName name="Print_Area" localSheetId="1">'CON %'!#REF!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H5" i="1"/>
  <c r="I32" i="2"/>
  <c r="I31" i="2"/>
  <c r="H32" i="2"/>
  <c r="J32" i="2" s="1"/>
  <c r="H31" i="2"/>
  <c r="H34" i="2" s="1"/>
  <c r="F33" i="2"/>
  <c r="E33" i="2"/>
  <c r="E34" i="2" s="1"/>
  <c r="C33" i="2"/>
  <c r="C34" i="2" s="1"/>
  <c r="B33" i="2"/>
  <c r="B34" i="2" s="1"/>
  <c r="N7" i="1"/>
  <c r="C6" i="2" s="1"/>
  <c r="N6" i="1"/>
  <c r="C5" i="2" s="1"/>
  <c r="N8" i="1"/>
  <c r="N9" i="1"/>
  <c r="C8" i="2" s="1"/>
  <c r="N10" i="1"/>
  <c r="N11" i="1"/>
  <c r="N12" i="1"/>
  <c r="C11" i="2" s="1"/>
  <c r="C7" i="2"/>
  <c r="I34" i="2"/>
  <c r="F34" i="2"/>
  <c r="G33" i="2"/>
  <c r="G34" i="2" s="1"/>
  <c r="G9" i="1"/>
  <c r="B8" i="2" s="1"/>
  <c r="F19" i="2"/>
  <c r="F20" i="2"/>
  <c r="F21" i="2"/>
  <c r="F22" i="2"/>
  <c r="F24" i="2"/>
  <c r="F25" i="2"/>
  <c r="F18" i="2"/>
  <c r="E24" i="2"/>
  <c r="E25" i="2"/>
  <c r="E19" i="2"/>
  <c r="E20" i="2"/>
  <c r="E21" i="2"/>
  <c r="E22" i="2"/>
  <c r="E18" i="2"/>
  <c r="C19" i="2"/>
  <c r="C20" i="2"/>
  <c r="C21" i="2"/>
  <c r="C22" i="2"/>
  <c r="C23" i="2"/>
  <c r="C24" i="2"/>
  <c r="C25" i="2"/>
  <c r="C18" i="2"/>
  <c r="B20" i="2"/>
  <c r="B21" i="2"/>
  <c r="B22" i="2"/>
  <c r="B23" i="2"/>
  <c r="H23" i="2" s="1"/>
  <c r="B24" i="2"/>
  <c r="B25" i="2"/>
  <c r="B18" i="2"/>
  <c r="O6" i="1"/>
  <c r="P6" i="1" s="1"/>
  <c r="L13" i="1"/>
  <c r="O5" i="1"/>
  <c r="P5" i="1" s="1"/>
  <c r="I13" i="1"/>
  <c r="B13" i="1"/>
  <c r="C9" i="2"/>
  <c r="C10" i="2"/>
  <c r="J13" i="1"/>
  <c r="K13" i="1"/>
  <c r="M13" i="1"/>
  <c r="G12" i="1"/>
  <c r="B11" i="2" s="1"/>
  <c r="G6" i="1"/>
  <c r="B5" i="2" s="1"/>
  <c r="G7" i="1"/>
  <c r="B6" i="2" s="1"/>
  <c r="G8" i="1"/>
  <c r="B7" i="2" s="1"/>
  <c r="G10" i="1"/>
  <c r="B9" i="2" s="1"/>
  <c r="G11" i="1"/>
  <c r="B10" i="2" s="1"/>
  <c r="G5" i="1"/>
  <c r="B4" i="2" s="1"/>
  <c r="F13" i="1"/>
  <c r="E13" i="1"/>
  <c r="O9" i="1"/>
  <c r="P9" i="1" s="1"/>
  <c r="O7" i="1"/>
  <c r="P7" i="1" s="1"/>
  <c r="O8" i="1"/>
  <c r="P8" i="1" s="1"/>
  <c r="O10" i="1"/>
  <c r="P10" i="1" s="1"/>
  <c r="O11" i="1"/>
  <c r="P11" i="1" s="1"/>
  <c r="O12" i="1"/>
  <c r="P12" i="1" s="1"/>
  <c r="C13" i="1"/>
  <c r="D13" i="1"/>
  <c r="J31" i="2" l="1"/>
  <c r="J34" i="2"/>
  <c r="D33" i="2"/>
  <c r="D34" i="2" s="1"/>
  <c r="N13" i="1"/>
  <c r="H22" i="2"/>
  <c r="G13" i="1"/>
  <c r="D6" i="2"/>
  <c r="I24" i="2"/>
  <c r="J24" i="2" s="1"/>
  <c r="G20" i="2"/>
  <c r="H18" i="2"/>
  <c r="G21" i="2"/>
  <c r="H19" i="2"/>
  <c r="G22" i="2"/>
  <c r="H25" i="2"/>
  <c r="H20" i="2"/>
  <c r="D11" i="2"/>
  <c r="E26" i="2"/>
  <c r="D20" i="2"/>
  <c r="D9" i="2"/>
  <c r="D19" i="2"/>
  <c r="H24" i="2"/>
  <c r="G19" i="2"/>
  <c r="G25" i="2"/>
  <c r="D23" i="2"/>
  <c r="D18" i="2"/>
  <c r="D7" i="2"/>
  <c r="D25" i="2"/>
  <c r="G24" i="2"/>
  <c r="D10" i="2"/>
  <c r="D5" i="2"/>
  <c r="D22" i="2"/>
  <c r="D21" i="2"/>
  <c r="I25" i="2"/>
  <c r="F26" i="2"/>
  <c r="I23" i="2"/>
  <c r="J23" i="2" s="1"/>
  <c r="D24" i="2"/>
  <c r="D8" i="2"/>
  <c r="I21" i="2"/>
  <c r="I22" i="2"/>
  <c r="C26" i="2"/>
  <c r="C4" i="2"/>
  <c r="D4" i="2" s="1"/>
  <c r="I19" i="2"/>
  <c r="I18" i="2"/>
  <c r="G18" i="2"/>
  <c r="H21" i="2"/>
  <c r="B26" i="2"/>
  <c r="J25" i="2"/>
  <c r="H7" i="1"/>
  <c r="O13" i="1"/>
  <c r="P13" i="1" s="1"/>
  <c r="H9" i="1"/>
  <c r="H8" i="1"/>
  <c r="H12" i="1"/>
  <c r="H11" i="1"/>
  <c r="H10" i="1"/>
  <c r="H6" i="1"/>
  <c r="J21" i="2" l="1"/>
  <c r="H26" i="2"/>
  <c r="J22" i="2"/>
  <c r="D26" i="2"/>
  <c r="H13" i="1"/>
  <c r="J19" i="2"/>
  <c r="G26" i="2"/>
  <c r="I26" i="2"/>
  <c r="J26" i="2"/>
  <c r="C12" i="2"/>
  <c r="J18" i="2"/>
  <c r="B12" i="2"/>
  <c r="D12" i="2" l="1"/>
</calcChain>
</file>

<file path=xl/sharedStrings.xml><?xml version="1.0" encoding="utf-8"?>
<sst xmlns="http://schemas.openxmlformats.org/spreadsheetml/2006/main" count="75" uniqueCount="40">
  <si>
    <t>PRESUPUESTO ACTUAL</t>
  </si>
  <si>
    <t xml:space="preserve">
OBLIGACIONES RECONOCIDAS</t>
  </si>
  <si>
    <t>PROGRAMA 
337A</t>
  </si>
  <si>
    <t>PROGRAMA 
337D</t>
  </si>
  <si>
    <t>PROGRAMA
42KD</t>
  </si>
  <si>
    <t>EJECUCIÓN
PROGRAMA 
337A</t>
  </si>
  <si>
    <t>EJECUCIÓN PROGRAMA 
337D</t>
  </si>
  <si>
    <t>1. Gastos de Personal</t>
  </si>
  <si>
    <t>2. Gastos corrientes en bienes y servicios</t>
  </si>
  <si>
    <t>3. Gastos Financieros</t>
  </si>
  <si>
    <t>4. Transferencias corrientes</t>
  </si>
  <si>
    <t>6. Inversiones reales</t>
  </si>
  <si>
    <t>7. Transferencias de capital</t>
  </si>
  <si>
    <t>8. Activos financieros</t>
  </si>
  <si>
    <t>9. Pasivos financieros</t>
  </si>
  <si>
    <t>TOTAL OBLIGACIONES</t>
  </si>
  <si>
    <t>PRESUPUESTO SIN PRTR</t>
  </si>
  <si>
    <t>EJECUCIÓN PROGRAMA 
42KD</t>
  </si>
  <si>
    <t>Totales</t>
  </si>
  <si>
    <t>EJECUCIÓN SOBRE PRESPUESTO SIN PRTR</t>
  </si>
  <si>
    <t>PROGRAMA
43ND</t>
  </si>
  <si>
    <t>CAPÍTULO</t>
  </si>
  <si>
    <t>PROGRAMA
24WA</t>
  </si>
  <si>
    <t>EJECUCIÓN
PROGRAMA
43ND</t>
  </si>
  <si>
    <t>EJECUCIÓN 
PROGRAMA
24WA</t>
  </si>
  <si>
    <t>TOTAL OBLIGACIONES SIN PRTR</t>
  </si>
  <si>
    <t>PORCENTAJE DE EJECUCIÓN</t>
  </si>
  <si>
    <t>PRESUPUESTO PROGRAMA 
337A</t>
  </si>
  <si>
    <t>PORCENTAJE DE EJECUCIÓN 337A</t>
  </si>
  <si>
    <t>PRESUPUESTO PROGRAMA 
337D</t>
  </si>
  <si>
    <t>PORCENTAJE DE EJECUCIÓN 337D</t>
  </si>
  <si>
    <t>PRESUPUESTO PROGRAMA
42KD</t>
  </si>
  <si>
    <t>PORCENTAJE DE EJECUCIÓN 42KD</t>
  </si>
  <si>
    <t>PRESUPUESTO PROGRAMA
43ND</t>
  </si>
  <si>
    <t>PORCENTAJE DE EJECUCIÓN 43ND</t>
  </si>
  <si>
    <t>TOTAL PRESUPUESTO SIN PRTR</t>
  </si>
  <si>
    <t>PORCENTAJE DE EJECUCIÓN SIN PRTR</t>
  </si>
  <si>
    <t>TOTAL
PRESUPUESTO
2025</t>
  </si>
  <si>
    <t>PRESUPUESTO DE GASTOS  Y EJECUCION A FECHA 30 DE SEPTIEMBRE DE 2025</t>
  </si>
  <si>
    <t>EJECUCIÓN SOBRE TOTAL PRESUPUESTO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</si>
</sst>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</font>
    <font>
      <sz val="12"/>
      <color theme="1"/>
      <name val="Calibri"/>
      <family val="2"/>
    </font>
    <font>
      <sz val="10"/>
      <name val="Arial"/>
      <family val="2"/>
    </font>
    <font>
      <b/>
      <u/>
      <sz val="14"/>
      <color theme="4" tint="-0.249977111117893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medium">
        <color theme="4" tint="-0.24994659260841701"/>
      </bottom>
      <diagonal/>
    </border>
    <border>
      <left/>
      <right/>
      <top style="thin">
        <color theme="1" tint="0.499984740745262"/>
      </top>
      <bottom style="medium">
        <color theme="4" tint="-0.24994659260841701"/>
      </bottom>
      <diagonal/>
    </border>
    <border>
      <left/>
      <right style="thin">
        <color indexed="64"/>
      </right>
      <top style="thin">
        <color theme="1" tint="0.499984740745262"/>
      </top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medium">
        <color theme="4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medium">
        <color theme="4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97">
    <xf numFmtId="0" fontId="0" fillId="0" borderId="0" xfId="0"/>
    <xf numFmtId="0" fontId="0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/>
    <xf numFmtId="4" fontId="2" fillId="0" borderId="7" xfId="1" applyNumberFormat="1" applyFont="1" applyFill="1" applyBorder="1" applyAlignment="1">
      <alignment horizontal="right" indent="1"/>
    </xf>
    <xf numFmtId="4" fontId="2" fillId="0" borderId="8" xfId="1" applyNumberFormat="1" applyFont="1" applyFill="1" applyBorder="1" applyAlignment="1">
      <alignment horizontal="right" indent="1"/>
    </xf>
    <xf numFmtId="0" fontId="0" fillId="0" borderId="9" xfId="0" applyNumberFormat="1" applyFont="1" applyFill="1" applyBorder="1" applyAlignment="1"/>
    <xf numFmtId="4" fontId="2" fillId="0" borderId="11" xfId="1" applyNumberFormat="1" applyFont="1" applyFill="1" applyBorder="1" applyAlignment="1">
      <alignment horizontal="right" indent="1"/>
    </xf>
    <xf numFmtId="0" fontId="0" fillId="0" borderId="12" xfId="0" applyNumberFormat="1" applyFont="1" applyFill="1" applyBorder="1" applyAlignment="1"/>
    <xf numFmtId="4" fontId="2" fillId="0" borderId="13" xfId="1" applyNumberFormat="1" applyFont="1" applyFill="1" applyBorder="1" applyAlignment="1">
      <alignment horizontal="right" indent="1"/>
    </xf>
    <xf numFmtId="4" fontId="2" fillId="0" borderId="15" xfId="1" applyNumberFormat="1" applyFont="1" applyFill="1" applyBorder="1" applyAlignment="1">
      <alignment horizontal="right" indent="1"/>
    </xf>
    <xf numFmtId="0" fontId="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5" fillId="0" borderId="19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10" fontId="0" fillId="0" borderId="20" xfId="2" applyNumberFormat="1" applyFont="1" applyFill="1" applyBorder="1" applyAlignment="1">
      <alignment horizontal="right" indent="1"/>
    </xf>
    <xf numFmtId="10" fontId="0" fillId="0" borderId="21" xfId="2" applyNumberFormat="1" applyFont="1" applyFill="1" applyBorder="1" applyAlignment="1">
      <alignment horizontal="right" indent="1"/>
    </xf>
    <xf numFmtId="0" fontId="5" fillId="3" borderId="2" xfId="0" applyNumberFormat="1" applyFont="1" applyFill="1" applyBorder="1" applyAlignment="1">
      <alignment horizontal="center" vertical="center"/>
    </xf>
    <xf numFmtId="4" fontId="0" fillId="4" borderId="17" xfId="1" applyNumberFormat="1" applyFont="1" applyFill="1" applyBorder="1" applyAlignment="1">
      <alignment horizontal="right" indent="1"/>
    </xf>
    <xf numFmtId="4" fontId="0" fillId="4" borderId="18" xfId="1" applyNumberFormat="1" applyFont="1" applyFill="1" applyBorder="1" applyAlignment="1">
      <alignment horizontal="right" indent="1"/>
    </xf>
    <xf numFmtId="0" fontId="0" fillId="4" borderId="0" xfId="0" applyNumberFormat="1" applyFont="1" applyFill="1" applyBorder="1" applyAlignment="1"/>
    <xf numFmtId="0" fontId="5" fillId="3" borderId="19" xfId="0" applyNumberFormat="1" applyFont="1" applyFill="1" applyBorder="1" applyAlignment="1">
      <alignment horizontal="center" vertical="center" wrapText="1"/>
    </xf>
    <xf numFmtId="0" fontId="5" fillId="4" borderId="16" xfId="0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/>
    <xf numFmtId="0" fontId="5" fillId="5" borderId="19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/>
    <xf numFmtId="10" fontId="0" fillId="0" borderId="0" xfId="2" applyNumberFormat="1" applyFont="1" applyFill="1" applyBorder="1" applyAlignment="1"/>
    <xf numFmtId="0" fontId="5" fillId="6" borderId="3" xfId="0" applyNumberFormat="1" applyFont="1" applyFill="1" applyBorder="1" applyAlignment="1">
      <alignment horizontal="center" vertical="center" wrapText="1"/>
    </xf>
    <xf numFmtId="4" fontId="2" fillId="6" borderId="6" xfId="1" applyNumberFormat="1" applyFont="1" applyFill="1" applyBorder="1" applyAlignment="1">
      <alignment horizontal="right" indent="1"/>
    </xf>
    <xf numFmtId="4" fontId="2" fillId="6" borderId="13" xfId="1" applyNumberFormat="1" applyFont="1" applyFill="1" applyBorder="1" applyAlignment="1">
      <alignment horizontal="right" indent="1"/>
    </xf>
    <xf numFmtId="4" fontId="0" fillId="6" borderId="1" xfId="1" applyNumberFormat="1" applyFont="1" applyFill="1" applyBorder="1" applyAlignment="1">
      <alignment horizontal="right" indent="1"/>
    </xf>
    <xf numFmtId="0" fontId="5" fillId="7" borderId="3" xfId="0" applyNumberFormat="1" applyFont="1" applyFill="1" applyBorder="1" applyAlignment="1">
      <alignment horizontal="center" vertical="center" wrapText="1"/>
    </xf>
    <xf numFmtId="4" fontId="2" fillId="7" borderId="6" xfId="1" applyNumberFormat="1" applyFont="1" applyFill="1" applyBorder="1" applyAlignment="1">
      <alignment horizontal="right" indent="1"/>
    </xf>
    <xf numFmtId="10" fontId="2" fillId="7" borderId="6" xfId="2" applyNumberFormat="1" applyFont="1" applyFill="1" applyBorder="1" applyAlignment="1">
      <alignment horizontal="right" indent="1"/>
    </xf>
    <xf numFmtId="4" fontId="2" fillId="7" borderId="13" xfId="1" applyNumberFormat="1" applyFont="1" applyFill="1" applyBorder="1" applyAlignment="1">
      <alignment horizontal="right" indent="1"/>
    </xf>
    <xf numFmtId="4" fontId="0" fillId="7" borderId="1" xfId="1" applyNumberFormat="1" applyFont="1" applyFill="1" applyBorder="1" applyAlignment="1">
      <alignment horizontal="right" indent="1"/>
    </xf>
    <xf numFmtId="0" fontId="5" fillId="8" borderId="3" xfId="0" applyNumberFormat="1" applyFont="1" applyFill="1" applyBorder="1" applyAlignment="1">
      <alignment horizontal="center" vertical="center" wrapText="1"/>
    </xf>
    <xf numFmtId="4" fontId="2" fillId="8" borderId="6" xfId="1" applyNumberFormat="1" applyFont="1" applyFill="1" applyBorder="1" applyAlignment="1">
      <alignment horizontal="right" indent="1"/>
    </xf>
    <xf numFmtId="4" fontId="2" fillId="8" borderId="10" xfId="1" applyNumberFormat="1" applyFont="1" applyFill="1" applyBorder="1" applyAlignment="1">
      <alignment horizontal="right" indent="1"/>
    </xf>
    <xf numFmtId="4" fontId="0" fillId="8" borderId="1" xfId="1" applyNumberFormat="1" applyFont="1" applyFill="1" applyBorder="1" applyAlignment="1">
      <alignment horizontal="right" indent="1"/>
    </xf>
    <xf numFmtId="0" fontId="5" fillId="9" borderId="3" xfId="0" applyNumberFormat="1" applyFont="1" applyFill="1" applyBorder="1" applyAlignment="1">
      <alignment horizontal="center" vertical="center" wrapText="1"/>
    </xf>
    <xf numFmtId="4" fontId="2" fillId="9" borderId="6" xfId="1" applyNumberFormat="1" applyFont="1" applyFill="1" applyBorder="1" applyAlignment="1">
      <alignment horizontal="right" indent="1"/>
    </xf>
    <xf numFmtId="0" fontId="5" fillId="10" borderId="3" xfId="0" applyNumberFormat="1" applyFont="1" applyFill="1" applyBorder="1" applyAlignment="1">
      <alignment horizontal="center" vertical="center" wrapText="1"/>
    </xf>
    <xf numFmtId="4" fontId="2" fillId="10" borderId="6" xfId="1" applyNumberFormat="1" applyFont="1" applyFill="1" applyBorder="1" applyAlignment="1">
      <alignment horizontal="right" indent="1"/>
    </xf>
    <xf numFmtId="0" fontId="5" fillId="2" borderId="19" xfId="0" applyNumberFormat="1" applyFont="1" applyFill="1" applyBorder="1" applyAlignment="1">
      <alignment horizontal="center" vertical="center" wrapText="1"/>
    </xf>
    <xf numFmtId="4" fontId="2" fillId="4" borderId="8" xfId="1" applyNumberFormat="1" applyFont="1" applyFill="1" applyBorder="1" applyAlignment="1">
      <alignment horizontal="right" indent="1"/>
    </xf>
    <xf numFmtId="4" fontId="2" fillId="4" borderId="11" xfId="1" applyNumberFormat="1" applyFont="1" applyFill="1" applyBorder="1" applyAlignment="1">
      <alignment horizontal="right" indent="1"/>
    </xf>
    <xf numFmtId="4" fontId="2" fillId="4" borderId="15" xfId="1" applyNumberFormat="1" applyFont="1" applyFill="1" applyBorder="1" applyAlignment="1">
      <alignment horizontal="right" indent="1"/>
    </xf>
    <xf numFmtId="10" fontId="2" fillId="4" borderId="8" xfId="2" applyNumberFormat="1" applyFont="1" applyFill="1" applyBorder="1" applyAlignment="1">
      <alignment horizontal="right" indent="1"/>
    </xf>
    <xf numFmtId="10" fontId="2" fillId="4" borderId="11" xfId="2" applyNumberFormat="1" applyFont="1" applyFill="1" applyBorder="1" applyAlignment="1">
      <alignment horizontal="right" indent="1"/>
    </xf>
    <xf numFmtId="10" fontId="2" fillId="4" borderId="15" xfId="2" applyNumberFormat="1" applyFont="1" applyFill="1" applyBorder="1" applyAlignment="1">
      <alignment horizontal="right" indent="1"/>
    </xf>
    <xf numFmtId="10" fontId="0" fillId="4" borderId="18" xfId="2" applyNumberFormat="1" applyFont="1" applyFill="1" applyBorder="1" applyAlignment="1">
      <alignment horizontal="right" indent="1"/>
    </xf>
    <xf numFmtId="0" fontId="5" fillId="6" borderId="4" xfId="0" applyNumberFormat="1" applyFont="1" applyFill="1" applyBorder="1" applyAlignment="1">
      <alignment horizontal="center" vertical="center" wrapText="1"/>
    </xf>
    <xf numFmtId="10" fontId="2" fillId="6" borderId="7" xfId="2" applyNumberFormat="1" applyFont="1" applyFill="1" applyBorder="1" applyAlignment="1">
      <alignment horizontal="right" indent="1"/>
    </xf>
    <xf numFmtId="10" fontId="2" fillId="6" borderId="14" xfId="2" applyNumberFormat="1" applyFont="1" applyFill="1" applyBorder="1" applyAlignment="1">
      <alignment horizontal="right" indent="1"/>
    </xf>
    <xf numFmtId="10" fontId="0" fillId="6" borderId="17" xfId="2" applyNumberFormat="1" applyFont="1" applyFill="1" applyBorder="1" applyAlignment="1">
      <alignment horizontal="right" indent="1"/>
    </xf>
    <xf numFmtId="10" fontId="0" fillId="7" borderId="22" xfId="2" applyNumberFormat="1" applyFont="1" applyFill="1" applyBorder="1" applyAlignment="1">
      <alignment horizontal="right" indent="1"/>
    </xf>
    <xf numFmtId="4" fontId="2" fillId="8" borderId="23" xfId="1" applyNumberFormat="1" applyFont="1" applyFill="1" applyBorder="1" applyAlignment="1">
      <alignment horizontal="right" indent="1"/>
    </xf>
    <xf numFmtId="4" fontId="2" fillId="9" borderId="23" xfId="1" applyNumberFormat="1" applyFont="1" applyFill="1" applyBorder="1" applyAlignment="1">
      <alignment horizontal="right" indent="1"/>
    </xf>
    <xf numFmtId="4" fontId="2" fillId="9" borderId="7" xfId="1" applyNumberFormat="1" applyFont="1" applyFill="1" applyBorder="1" applyAlignment="1">
      <alignment horizontal="right" indent="1"/>
    </xf>
    <xf numFmtId="10" fontId="2" fillId="10" borderId="23" xfId="2" applyNumberFormat="1" applyFont="1" applyFill="1" applyBorder="1" applyAlignment="1">
      <alignment horizontal="right" indent="1"/>
    </xf>
    <xf numFmtId="0" fontId="5" fillId="10" borderId="4" xfId="0" applyNumberFormat="1" applyFont="1" applyFill="1" applyBorder="1" applyAlignment="1">
      <alignment horizontal="center" vertical="center" wrapText="1"/>
    </xf>
    <xf numFmtId="0" fontId="5" fillId="9" borderId="4" xfId="0" applyNumberFormat="1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0" fillId="0" borderId="25" xfId="0" applyNumberFormat="1" applyFont="1" applyFill="1" applyBorder="1" applyAlignment="1"/>
    <xf numFmtId="4" fontId="2" fillId="8" borderId="26" xfId="1" applyNumberFormat="1" applyFont="1" applyFill="1" applyBorder="1" applyAlignment="1">
      <alignment horizontal="right" indent="1"/>
    </xf>
    <xf numFmtId="10" fontId="2" fillId="8" borderId="27" xfId="2" applyNumberFormat="1" applyFont="1" applyFill="1" applyBorder="1" applyAlignment="1">
      <alignment horizontal="right" indent="1"/>
    </xf>
    <xf numFmtId="4" fontId="2" fillId="9" borderId="26" xfId="1" applyNumberFormat="1" applyFont="1" applyFill="1" applyBorder="1" applyAlignment="1">
      <alignment horizontal="right" indent="1"/>
    </xf>
    <xf numFmtId="10" fontId="2" fillId="9" borderId="27" xfId="2" applyNumberFormat="1" applyFont="1" applyFill="1" applyBorder="1" applyAlignment="1">
      <alignment horizontal="right" indent="1"/>
    </xf>
    <xf numFmtId="4" fontId="2" fillId="10" borderId="26" xfId="1" applyNumberFormat="1" applyFont="1" applyFill="1" applyBorder="1" applyAlignment="1">
      <alignment horizontal="right" indent="1"/>
    </xf>
    <xf numFmtId="10" fontId="0" fillId="0" borderId="28" xfId="2" applyNumberFormat="1" applyFont="1" applyFill="1" applyBorder="1" applyAlignment="1">
      <alignment horizontal="right" indent="1"/>
    </xf>
    <xf numFmtId="4" fontId="2" fillId="0" borderId="24" xfId="1" applyNumberFormat="1" applyFont="1" applyFill="1" applyBorder="1" applyAlignment="1">
      <alignment horizontal="right" indent="1"/>
    </xf>
    <xf numFmtId="4" fontId="2" fillId="0" borderId="27" xfId="1" applyNumberFormat="1" applyFont="1" applyFill="1" applyBorder="1" applyAlignment="1">
      <alignment horizontal="right" indent="1"/>
    </xf>
    <xf numFmtId="0" fontId="5" fillId="4" borderId="19" xfId="0" applyNumberFormat="1" applyFont="1" applyFill="1" applyBorder="1" applyAlignment="1">
      <alignment horizontal="center" vertical="center" wrapText="1"/>
    </xf>
    <xf numFmtId="4" fontId="2" fillId="8" borderId="7" xfId="1" applyNumberFormat="1" applyFont="1" applyFill="1" applyBorder="1" applyAlignment="1">
      <alignment horizontal="right" indent="1"/>
    </xf>
    <xf numFmtId="4" fontId="0" fillId="9" borderId="1" xfId="1" applyNumberFormat="1" applyFont="1" applyFill="1" applyBorder="1" applyAlignment="1">
      <alignment horizontal="right" indent="1"/>
    </xf>
    <xf numFmtId="4" fontId="0" fillId="10" borderId="1" xfId="1" applyNumberFormat="1" applyFont="1" applyFill="1" applyBorder="1" applyAlignment="1">
      <alignment horizontal="right" indent="1"/>
    </xf>
    <xf numFmtId="4" fontId="2" fillId="10" borderId="7" xfId="1" applyNumberFormat="1" applyFont="1" applyFill="1" applyBorder="1" applyAlignment="1">
      <alignment horizontal="right" indent="1"/>
    </xf>
    <xf numFmtId="4" fontId="2" fillId="10" borderId="27" xfId="1" applyNumberFormat="1" applyFont="1" applyFill="1" applyBorder="1" applyAlignment="1">
      <alignment horizontal="right" indent="1"/>
    </xf>
    <xf numFmtId="10" fontId="2" fillId="10" borderId="29" xfId="2" applyNumberFormat="1" applyFont="1" applyFill="1" applyBorder="1" applyAlignment="1">
      <alignment horizontal="right" indent="1"/>
    </xf>
    <xf numFmtId="4" fontId="0" fillId="9" borderId="16" xfId="1" applyNumberFormat="1" applyFont="1" applyFill="1" applyBorder="1" applyAlignment="1">
      <alignment horizontal="right" indent="1"/>
    </xf>
    <xf numFmtId="4" fontId="0" fillId="9" borderId="17" xfId="1" applyNumberFormat="1" applyFont="1" applyFill="1" applyBorder="1" applyAlignment="1">
      <alignment horizontal="right" indent="1"/>
    </xf>
    <xf numFmtId="4" fontId="2" fillId="9" borderId="25" xfId="1" applyNumberFormat="1" applyFont="1" applyFill="1" applyBorder="1" applyAlignment="1">
      <alignment horizontal="right" indent="1"/>
    </xf>
    <xf numFmtId="4" fontId="2" fillId="0" borderId="20" xfId="1" applyNumberFormat="1" applyFont="1" applyFill="1" applyBorder="1" applyAlignment="1">
      <alignment horizontal="right" indent="1"/>
    </xf>
    <xf numFmtId="10" fontId="2" fillId="4" borderId="20" xfId="2" applyNumberFormat="1" applyFont="1" applyFill="1" applyBorder="1" applyAlignment="1">
      <alignment horizontal="right" indent="1"/>
    </xf>
    <xf numFmtId="4" fontId="2" fillId="0" borderId="31" xfId="1" applyNumberFormat="1" applyFont="1" applyFill="1" applyBorder="1" applyAlignment="1">
      <alignment horizontal="right" indent="1"/>
    </xf>
    <xf numFmtId="10" fontId="2" fillId="4" borderId="31" xfId="2" applyNumberFormat="1" applyFont="1" applyFill="1" applyBorder="1" applyAlignment="1">
      <alignment horizontal="right" indent="1"/>
    </xf>
    <xf numFmtId="4" fontId="2" fillId="0" borderId="30" xfId="1" applyNumberFormat="1" applyFont="1" applyFill="1" applyBorder="1" applyAlignment="1">
      <alignment horizontal="right" indent="1"/>
    </xf>
    <xf numFmtId="10" fontId="2" fillId="4" borderId="30" xfId="2" applyNumberFormat="1" applyFont="1" applyFill="1" applyBorder="1" applyAlignment="1">
      <alignment horizontal="right" indent="1"/>
    </xf>
    <xf numFmtId="0" fontId="3" fillId="0" borderId="0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9B1910B6-7F6C-4B87-B889-CF5BC2DFC91D}"/>
    <cellStyle name="Porcentaje" xfId="2" builtinId="5"/>
  </cellStyles>
  <dxfs count="0"/>
  <tableStyles count="0" defaultTableStyle="TableStyleMedium2" defaultPivotStyle="PivotStyleLight16"/>
  <colors>
    <mruColors>
      <color rgb="FFFDF0E9"/>
      <color rgb="FFFEF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8C9C-26CF-4BE9-84B0-2CF10EAD6482}">
  <sheetPr>
    <pageSetUpPr fitToPage="1"/>
  </sheetPr>
  <dimension ref="A1:BW26"/>
  <sheetViews>
    <sheetView showZeros="0" tabSelected="1" zoomScale="80" zoomScaleNormal="80" workbookViewId="0">
      <pane xSplit="1" topLeftCell="B1" activePane="topRight" state="frozen"/>
      <selection activeCell="A2" sqref="A2"/>
      <selection pane="topRight" activeCell="B5" sqref="B5:C12"/>
    </sheetView>
  </sheetViews>
  <sheetFormatPr baseColWidth="10" defaultRowHeight="12.75" x14ac:dyDescent="0.2"/>
  <cols>
    <col min="1" max="1" width="36.28515625" style="1" customWidth="1"/>
    <col min="2" max="7" width="18.140625" style="1" customWidth="1"/>
    <col min="8" max="8" width="17.140625" style="1" customWidth="1"/>
    <col min="9" max="13" width="17.85546875" style="1" customWidth="1"/>
    <col min="14" max="14" width="23.5703125" style="1" customWidth="1"/>
    <col min="15" max="15" width="16.140625" style="1" customWidth="1"/>
    <col min="16" max="16" width="15.28515625" style="1" customWidth="1"/>
    <col min="17" max="259" width="11.42578125" style="1"/>
    <col min="260" max="260" width="36.28515625" style="1" bestFit="1" customWidth="1"/>
    <col min="261" max="266" width="18.140625" style="1" customWidth="1"/>
    <col min="267" max="267" width="11.42578125" style="1"/>
    <col min="268" max="269" width="17.85546875" style="1" customWidth="1"/>
    <col min="270" max="515" width="11.42578125" style="1"/>
    <col min="516" max="516" width="36.28515625" style="1" bestFit="1" customWidth="1"/>
    <col min="517" max="522" width="18.140625" style="1" customWidth="1"/>
    <col min="523" max="523" width="11.42578125" style="1"/>
    <col min="524" max="525" width="17.85546875" style="1" customWidth="1"/>
    <col min="526" max="771" width="11.42578125" style="1"/>
    <col min="772" max="772" width="36.28515625" style="1" bestFit="1" customWidth="1"/>
    <col min="773" max="778" width="18.140625" style="1" customWidth="1"/>
    <col min="779" max="779" width="11.42578125" style="1"/>
    <col min="780" max="781" width="17.85546875" style="1" customWidth="1"/>
    <col min="782" max="1027" width="11.42578125" style="1"/>
    <col min="1028" max="1028" width="36.28515625" style="1" bestFit="1" customWidth="1"/>
    <col min="1029" max="1034" width="18.140625" style="1" customWidth="1"/>
    <col min="1035" max="1035" width="11.42578125" style="1"/>
    <col min="1036" max="1037" width="17.85546875" style="1" customWidth="1"/>
    <col min="1038" max="1283" width="11.42578125" style="1"/>
    <col min="1284" max="1284" width="36.28515625" style="1" bestFit="1" customWidth="1"/>
    <col min="1285" max="1290" width="18.140625" style="1" customWidth="1"/>
    <col min="1291" max="1291" width="11.42578125" style="1"/>
    <col min="1292" max="1293" width="17.85546875" style="1" customWidth="1"/>
    <col min="1294" max="1539" width="11.42578125" style="1"/>
    <col min="1540" max="1540" width="36.28515625" style="1" bestFit="1" customWidth="1"/>
    <col min="1541" max="1546" width="18.140625" style="1" customWidth="1"/>
    <col min="1547" max="1547" width="11.42578125" style="1"/>
    <col min="1548" max="1549" width="17.85546875" style="1" customWidth="1"/>
    <col min="1550" max="1795" width="11.42578125" style="1"/>
    <col min="1796" max="1796" width="36.28515625" style="1" bestFit="1" customWidth="1"/>
    <col min="1797" max="1802" width="18.140625" style="1" customWidth="1"/>
    <col min="1803" max="1803" width="11.42578125" style="1"/>
    <col min="1804" max="1805" width="17.85546875" style="1" customWidth="1"/>
    <col min="1806" max="2051" width="11.42578125" style="1"/>
    <col min="2052" max="2052" width="36.28515625" style="1" bestFit="1" customWidth="1"/>
    <col min="2053" max="2058" width="18.140625" style="1" customWidth="1"/>
    <col min="2059" max="2059" width="11.42578125" style="1"/>
    <col min="2060" max="2061" width="17.85546875" style="1" customWidth="1"/>
    <col min="2062" max="2307" width="11.42578125" style="1"/>
    <col min="2308" max="2308" width="36.28515625" style="1" bestFit="1" customWidth="1"/>
    <col min="2309" max="2314" width="18.140625" style="1" customWidth="1"/>
    <col min="2315" max="2315" width="11.42578125" style="1"/>
    <col min="2316" max="2317" width="17.85546875" style="1" customWidth="1"/>
    <col min="2318" max="2563" width="11.42578125" style="1"/>
    <col min="2564" max="2564" width="36.28515625" style="1" bestFit="1" customWidth="1"/>
    <col min="2565" max="2570" width="18.140625" style="1" customWidth="1"/>
    <col min="2571" max="2571" width="11.42578125" style="1"/>
    <col min="2572" max="2573" width="17.85546875" style="1" customWidth="1"/>
    <col min="2574" max="2819" width="11.42578125" style="1"/>
    <col min="2820" max="2820" width="36.28515625" style="1" bestFit="1" customWidth="1"/>
    <col min="2821" max="2826" width="18.140625" style="1" customWidth="1"/>
    <col min="2827" max="2827" width="11.42578125" style="1"/>
    <col min="2828" max="2829" width="17.85546875" style="1" customWidth="1"/>
    <col min="2830" max="3075" width="11.42578125" style="1"/>
    <col min="3076" max="3076" width="36.28515625" style="1" bestFit="1" customWidth="1"/>
    <col min="3077" max="3082" width="18.140625" style="1" customWidth="1"/>
    <col min="3083" max="3083" width="11.42578125" style="1"/>
    <col min="3084" max="3085" width="17.85546875" style="1" customWidth="1"/>
    <col min="3086" max="3331" width="11.42578125" style="1"/>
    <col min="3332" max="3332" width="36.28515625" style="1" bestFit="1" customWidth="1"/>
    <col min="3333" max="3338" width="18.140625" style="1" customWidth="1"/>
    <col min="3339" max="3339" width="11.42578125" style="1"/>
    <col min="3340" max="3341" width="17.85546875" style="1" customWidth="1"/>
    <col min="3342" max="3587" width="11.42578125" style="1"/>
    <col min="3588" max="3588" width="36.28515625" style="1" bestFit="1" customWidth="1"/>
    <col min="3589" max="3594" width="18.140625" style="1" customWidth="1"/>
    <col min="3595" max="3595" width="11.42578125" style="1"/>
    <col min="3596" max="3597" width="17.85546875" style="1" customWidth="1"/>
    <col min="3598" max="3843" width="11.42578125" style="1"/>
    <col min="3844" max="3844" width="36.28515625" style="1" bestFit="1" customWidth="1"/>
    <col min="3845" max="3850" width="18.140625" style="1" customWidth="1"/>
    <col min="3851" max="3851" width="11.42578125" style="1"/>
    <col min="3852" max="3853" width="17.85546875" style="1" customWidth="1"/>
    <col min="3854" max="4099" width="11.42578125" style="1"/>
    <col min="4100" max="4100" width="36.28515625" style="1" bestFit="1" customWidth="1"/>
    <col min="4101" max="4106" width="18.140625" style="1" customWidth="1"/>
    <col min="4107" max="4107" width="11.42578125" style="1"/>
    <col min="4108" max="4109" width="17.85546875" style="1" customWidth="1"/>
    <col min="4110" max="4355" width="11.42578125" style="1"/>
    <col min="4356" max="4356" width="36.28515625" style="1" bestFit="1" customWidth="1"/>
    <col min="4357" max="4362" width="18.140625" style="1" customWidth="1"/>
    <col min="4363" max="4363" width="11.42578125" style="1"/>
    <col min="4364" max="4365" width="17.85546875" style="1" customWidth="1"/>
    <col min="4366" max="4611" width="11.42578125" style="1"/>
    <col min="4612" max="4612" width="36.28515625" style="1" bestFit="1" customWidth="1"/>
    <col min="4613" max="4618" width="18.140625" style="1" customWidth="1"/>
    <col min="4619" max="4619" width="11.42578125" style="1"/>
    <col min="4620" max="4621" width="17.85546875" style="1" customWidth="1"/>
    <col min="4622" max="4867" width="11.42578125" style="1"/>
    <col min="4868" max="4868" width="36.28515625" style="1" bestFit="1" customWidth="1"/>
    <col min="4869" max="4874" width="18.140625" style="1" customWidth="1"/>
    <col min="4875" max="4875" width="11.42578125" style="1"/>
    <col min="4876" max="4877" width="17.85546875" style="1" customWidth="1"/>
    <col min="4878" max="5123" width="11.42578125" style="1"/>
    <col min="5124" max="5124" width="36.28515625" style="1" bestFit="1" customWidth="1"/>
    <col min="5125" max="5130" width="18.140625" style="1" customWidth="1"/>
    <col min="5131" max="5131" width="11.42578125" style="1"/>
    <col min="5132" max="5133" width="17.85546875" style="1" customWidth="1"/>
    <col min="5134" max="5379" width="11.42578125" style="1"/>
    <col min="5380" max="5380" width="36.28515625" style="1" bestFit="1" customWidth="1"/>
    <col min="5381" max="5386" width="18.140625" style="1" customWidth="1"/>
    <col min="5387" max="5387" width="11.42578125" style="1"/>
    <col min="5388" max="5389" width="17.85546875" style="1" customWidth="1"/>
    <col min="5390" max="5635" width="11.42578125" style="1"/>
    <col min="5636" max="5636" width="36.28515625" style="1" bestFit="1" customWidth="1"/>
    <col min="5637" max="5642" width="18.140625" style="1" customWidth="1"/>
    <col min="5643" max="5643" width="11.42578125" style="1"/>
    <col min="5644" max="5645" width="17.85546875" style="1" customWidth="1"/>
    <col min="5646" max="5891" width="11.42578125" style="1"/>
    <col min="5892" max="5892" width="36.28515625" style="1" bestFit="1" customWidth="1"/>
    <col min="5893" max="5898" width="18.140625" style="1" customWidth="1"/>
    <col min="5899" max="5899" width="11.42578125" style="1"/>
    <col min="5900" max="5901" width="17.85546875" style="1" customWidth="1"/>
    <col min="5902" max="6147" width="11.42578125" style="1"/>
    <col min="6148" max="6148" width="36.28515625" style="1" bestFit="1" customWidth="1"/>
    <col min="6149" max="6154" width="18.140625" style="1" customWidth="1"/>
    <col min="6155" max="6155" width="11.42578125" style="1"/>
    <col min="6156" max="6157" width="17.85546875" style="1" customWidth="1"/>
    <col min="6158" max="6403" width="11.42578125" style="1"/>
    <col min="6404" max="6404" width="36.28515625" style="1" bestFit="1" customWidth="1"/>
    <col min="6405" max="6410" width="18.140625" style="1" customWidth="1"/>
    <col min="6411" max="6411" width="11.42578125" style="1"/>
    <col min="6412" max="6413" width="17.85546875" style="1" customWidth="1"/>
    <col min="6414" max="6659" width="11.42578125" style="1"/>
    <col min="6660" max="6660" width="36.28515625" style="1" bestFit="1" customWidth="1"/>
    <col min="6661" max="6666" width="18.140625" style="1" customWidth="1"/>
    <col min="6667" max="6667" width="11.42578125" style="1"/>
    <col min="6668" max="6669" width="17.85546875" style="1" customWidth="1"/>
    <col min="6670" max="6915" width="11.42578125" style="1"/>
    <col min="6916" max="6916" width="36.28515625" style="1" bestFit="1" customWidth="1"/>
    <col min="6917" max="6922" width="18.140625" style="1" customWidth="1"/>
    <col min="6923" max="6923" width="11.42578125" style="1"/>
    <col min="6924" max="6925" width="17.85546875" style="1" customWidth="1"/>
    <col min="6926" max="7171" width="11.42578125" style="1"/>
    <col min="7172" max="7172" width="36.28515625" style="1" bestFit="1" customWidth="1"/>
    <col min="7173" max="7178" width="18.140625" style="1" customWidth="1"/>
    <col min="7179" max="7179" width="11.42578125" style="1"/>
    <col min="7180" max="7181" width="17.85546875" style="1" customWidth="1"/>
    <col min="7182" max="7427" width="11.42578125" style="1"/>
    <col min="7428" max="7428" width="36.28515625" style="1" bestFit="1" customWidth="1"/>
    <col min="7429" max="7434" width="18.140625" style="1" customWidth="1"/>
    <col min="7435" max="7435" width="11.42578125" style="1"/>
    <col min="7436" max="7437" width="17.85546875" style="1" customWidth="1"/>
    <col min="7438" max="7683" width="11.42578125" style="1"/>
    <col min="7684" max="7684" width="36.28515625" style="1" bestFit="1" customWidth="1"/>
    <col min="7685" max="7690" width="18.140625" style="1" customWidth="1"/>
    <col min="7691" max="7691" width="11.42578125" style="1"/>
    <col min="7692" max="7693" width="17.85546875" style="1" customWidth="1"/>
    <col min="7694" max="7939" width="11.42578125" style="1"/>
    <col min="7940" max="7940" width="36.28515625" style="1" bestFit="1" customWidth="1"/>
    <col min="7941" max="7946" width="18.140625" style="1" customWidth="1"/>
    <col min="7947" max="7947" width="11.42578125" style="1"/>
    <col min="7948" max="7949" width="17.85546875" style="1" customWidth="1"/>
    <col min="7950" max="8195" width="11.42578125" style="1"/>
    <col min="8196" max="8196" width="36.28515625" style="1" bestFit="1" customWidth="1"/>
    <col min="8197" max="8202" width="18.140625" style="1" customWidth="1"/>
    <col min="8203" max="8203" width="11.42578125" style="1"/>
    <col min="8204" max="8205" width="17.85546875" style="1" customWidth="1"/>
    <col min="8206" max="8451" width="11.42578125" style="1"/>
    <col min="8452" max="8452" width="36.28515625" style="1" bestFit="1" customWidth="1"/>
    <col min="8453" max="8458" width="18.140625" style="1" customWidth="1"/>
    <col min="8459" max="8459" width="11.42578125" style="1"/>
    <col min="8460" max="8461" width="17.85546875" style="1" customWidth="1"/>
    <col min="8462" max="8707" width="11.42578125" style="1"/>
    <col min="8708" max="8708" width="36.28515625" style="1" bestFit="1" customWidth="1"/>
    <col min="8709" max="8714" width="18.140625" style="1" customWidth="1"/>
    <col min="8715" max="8715" width="11.42578125" style="1"/>
    <col min="8716" max="8717" width="17.85546875" style="1" customWidth="1"/>
    <col min="8718" max="8963" width="11.42578125" style="1"/>
    <col min="8964" max="8964" width="36.28515625" style="1" bestFit="1" customWidth="1"/>
    <col min="8965" max="8970" width="18.140625" style="1" customWidth="1"/>
    <col min="8971" max="8971" width="11.42578125" style="1"/>
    <col min="8972" max="8973" width="17.85546875" style="1" customWidth="1"/>
    <col min="8974" max="9219" width="11.42578125" style="1"/>
    <col min="9220" max="9220" width="36.28515625" style="1" bestFit="1" customWidth="1"/>
    <col min="9221" max="9226" width="18.140625" style="1" customWidth="1"/>
    <col min="9227" max="9227" width="11.42578125" style="1"/>
    <col min="9228" max="9229" width="17.85546875" style="1" customWidth="1"/>
    <col min="9230" max="9475" width="11.42578125" style="1"/>
    <col min="9476" max="9476" width="36.28515625" style="1" bestFit="1" customWidth="1"/>
    <col min="9477" max="9482" width="18.140625" style="1" customWidth="1"/>
    <col min="9483" max="9483" width="11.42578125" style="1"/>
    <col min="9484" max="9485" width="17.85546875" style="1" customWidth="1"/>
    <col min="9486" max="9731" width="11.42578125" style="1"/>
    <col min="9732" max="9732" width="36.28515625" style="1" bestFit="1" customWidth="1"/>
    <col min="9733" max="9738" width="18.140625" style="1" customWidth="1"/>
    <col min="9739" max="9739" width="11.42578125" style="1"/>
    <col min="9740" max="9741" width="17.85546875" style="1" customWidth="1"/>
    <col min="9742" max="9987" width="11.42578125" style="1"/>
    <col min="9988" max="9988" width="36.28515625" style="1" bestFit="1" customWidth="1"/>
    <col min="9989" max="9994" width="18.140625" style="1" customWidth="1"/>
    <col min="9995" max="9995" width="11.42578125" style="1"/>
    <col min="9996" max="9997" width="17.85546875" style="1" customWidth="1"/>
    <col min="9998" max="10243" width="11.42578125" style="1"/>
    <col min="10244" max="10244" width="36.28515625" style="1" bestFit="1" customWidth="1"/>
    <col min="10245" max="10250" width="18.140625" style="1" customWidth="1"/>
    <col min="10251" max="10251" width="11.42578125" style="1"/>
    <col min="10252" max="10253" width="17.85546875" style="1" customWidth="1"/>
    <col min="10254" max="10499" width="11.42578125" style="1"/>
    <col min="10500" max="10500" width="36.28515625" style="1" bestFit="1" customWidth="1"/>
    <col min="10501" max="10506" width="18.140625" style="1" customWidth="1"/>
    <col min="10507" max="10507" width="11.42578125" style="1"/>
    <col min="10508" max="10509" width="17.85546875" style="1" customWidth="1"/>
    <col min="10510" max="10755" width="11.42578125" style="1"/>
    <col min="10756" max="10756" width="36.28515625" style="1" bestFit="1" customWidth="1"/>
    <col min="10757" max="10762" width="18.140625" style="1" customWidth="1"/>
    <col min="10763" max="10763" width="11.42578125" style="1"/>
    <col min="10764" max="10765" width="17.85546875" style="1" customWidth="1"/>
    <col min="10766" max="11011" width="11.42578125" style="1"/>
    <col min="11012" max="11012" width="36.28515625" style="1" bestFit="1" customWidth="1"/>
    <col min="11013" max="11018" width="18.140625" style="1" customWidth="1"/>
    <col min="11019" max="11019" width="11.42578125" style="1"/>
    <col min="11020" max="11021" width="17.85546875" style="1" customWidth="1"/>
    <col min="11022" max="11267" width="11.42578125" style="1"/>
    <col min="11268" max="11268" width="36.28515625" style="1" bestFit="1" customWidth="1"/>
    <col min="11269" max="11274" width="18.140625" style="1" customWidth="1"/>
    <col min="11275" max="11275" width="11.42578125" style="1"/>
    <col min="11276" max="11277" width="17.85546875" style="1" customWidth="1"/>
    <col min="11278" max="11523" width="11.42578125" style="1"/>
    <col min="11524" max="11524" width="36.28515625" style="1" bestFit="1" customWidth="1"/>
    <col min="11525" max="11530" width="18.140625" style="1" customWidth="1"/>
    <col min="11531" max="11531" width="11.42578125" style="1"/>
    <col min="11532" max="11533" width="17.85546875" style="1" customWidth="1"/>
    <col min="11534" max="11779" width="11.42578125" style="1"/>
    <col min="11780" max="11780" width="36.28515625" style="1" bestFit="1" customWidth="1"/>
    <col min="11781" max="11786" width="18.140625" style="1" customWidth="1"/>
    <col min="11787" max="11787" width="11.42578125" style="1"/>
    <col min="11788" max="11789" width="17.85546875" style="1" customWidth="1"/>
    <col min="11790" max="12035" width="11.42578125" style="1"/>
    <col min="12036" max="12036" width="36.28515625" style="1" bestFit="1" customWidth="1"/>
    <col min="12037" max="12042" width="18.140625" style="1" customWidth="1"/>
    <col min="12043" max="12043" width="11.42578125" style="1"/>
    <col min="12044" max="12045" width="17.85546875" style="1" customWidth="1"/>
    <col min="12046" max="12291" width="11.42578125" style="1"/>
    <col min="12292" max="12292" width="36.28515625" style="1" bestFit="1" customWidth="1"/>
    <col min="12293" max="12298" width="18.140625" style="1" customWidth="1"/>
    <col min="12299" max="12299" width="11.42578125" style="1"/>
    <col min="12300" max="12301" width="17.85546875" style="1" customWidth="1"/>
    <col min="12302" max="12547" width="11.42578125" style="1"/>
    <col min="12548" max="12548" width="36.28515625" style="1" bestFit="1" customWidth="1"/>
    <col min="12549" max="12554" width="18.140625" style="1" customWidth="1"/>
    <col min="12555" max="12555" width="11.42578125" style="1"/>
    <col min="12556" max="12557" width="17.85546875" style="1" customWidth="1"/>
    <col min="12558" max="12803" width="11.42578125" style="1"/>
    <col min="12804" max="12804" width="36.28515625" style="1" bestFit="1" customWidth="1"/>
    <col min="12805" max="12810" width="18.140625" style="1" customWidth="1"/>
    <col min="12811" max="12811" width="11.42578125" style="1"/>
    <col min="12812" max="12813" width="17.85546875" style="1" customWidth="1"/>
    <col min="12814" max="13059" width="11.42578125" style="1"/>
    <col min="13060" max="13060" width="36.28515625" style="1" bestFit="1" customWidth="1"/>
    <col min="13061" max="13066" width="18.140625" style="1" customWidth="1"/>
    <col min="13067" max="13067" width="11.42578125" style="1"/>
    <col min="13068" max="13069" width="17.85546875" style="1" customWidth="1"/>
    <col min="13070" max="13315" width="11.42578125" style="1"/>
    <col min="13316" max="13316" width="36.28515625" style="1" bestFit="1" customWidth="1"/>
    <col min="13317" max="13322" width="18.140625" style="1" customWidth="1"/>
    <col min="13323" max="13323" width="11.42578125" style="1"/>
    <col min="13324" max="13325" width="17.85546875" style="1" customWidth="1"/>
    <col min="13326" max="13571" width="11.42578125" style="1"/>
    <col min="13572" max="13572" width="36.28515625" style="1" bestFit="1" customWidth="1"/>
    <col min="13573" max="13578" width="18.140625" style="1" customWidth="1"/>
    <col min="13579" max="13579" width="11.42578125" style="1"/>
    <col min="13580" max="13581" width="17.85546875" style="1" customWidth="1"/>
    <col min="13582" max="13827" width="11.42578125" style="1"/>
    <col min="13828" max="13828" width="36.28515625" style="1" bestFit="1" customWidth="1"/>
    <col min="13829" max="13834" width="18.140625" style="1" customWidth="1"/>
    <col min="13835" max="13835" width="11.42578125" style="1"/>
    <col min="13836" max="13837" width="17.85546875" style="1" customWidth="1"/>
    <col min="13838" max="14083" width="11.42578125" style="1"/>
    <col min="14084" max="14084" width="36.28515625" style="1" bestFit="1" customWidth="1"/>
    <col min="14085" max="14090" width="18.140625" style="1" customWidth="1"/>
    <col min="14091" max="14091" width="11.42578125" style="1"/>
    <col min="14092" max="14093" width="17.85546875" style="1" customWidth="1"/>
    <col min="14094" max="14339" width="11.42578125" style="1"/>
    <col min="14340" max="14340" width="36.28515625" style="1" bestFit="1" customWidth="1"/>
    <col min="14341" max="14346" width="18.140625" style="1" customWidth="1"/>
    <col min="14347" max="14347" width="11.42578125" style="1"/>
    <col min="14348" max="14349" width="17.85546875" style="1" customWidth="1"/>
    <col min="14350" max="14595" width="11.42578125" style="1"/>
    <col min="14596" max="14596" width="36.28515625" style="1" bestFit="1" customWidth="1"/>
    <col min="14597" max="14602" width="18.140625" style="1" customWidth="1"/>
    <col min="14603" max="14603" width="11.42578125" style="1"/>
    <col min="14604" max="14605" width="17.85546875" style="1" customWidth="1"/>
    <col min="14606" max="14851" width="11.42578125" style="1"/>
    <col min="14852" max="14852" width="36.28515625" style="1" bestFit="1" customWidth="1"/>
    <col min="14853" max="14858" width="18.140625" style="1" customWidth="1"/>
    <col min="14859" max="14859" width="11.42578125" style="1"/>
    <col min="14860" max="14861" width="17.85546875" style="1" customWidth="1"/>
    <col min="14862" max="15107" width="11.42578125" style="1"/>
    <col min="15108" max="15108" width="36.28515625" style="1" bestFit="1" customWidth="1"/>
    <col min="15109" max="15114" width="18.140625" style="1" customWidth="1"/>
    <col min="15115" max="15115" width="11.42578125" style="1"/>
    <col min="15116" max="15117" width="17.85546875" style="1" customWidth="1"/>
    <col min="15118" max="15363" width="11.42578125" style="1"/>
    <col min="15364" max="15364" width="36.28515625" style="1" bestFit="1" customWidth="1"/>
    <col min="15365" max="15370" width="18.140625" style="1" customWidth="1"/>
    <col min="15371" max="15371" width="11.42578125" style="1"/>
    <col min="15372" max="15373" width="17.85546875" style="1" customWidth="1"/>
    <col min="15374" max="15619" width="11.42578125" style="1"/>
    <col min="15620" max="15620" width="36.28515625" style="1" bestFit="1" customWidth="1"/>
    <col min="15621" max="15626" width="18.140625" style="1" customWidth="1"/>
    <col min="15627" max="15627" width="11.42578125" style="1"/>
    <col min="15628" max="15629" width="17.85546875" style="1" customWidth="1"/>
    <col min="15630" max="15875" width="11.42578125" style="1"/>
    <col min="15876" max="15876" width="36.28515625" style="1" bestFit="1" customWidth="1"/>
    <col min="15877" max="15882" width="18.140625" style="1" customWidth="1"/>
    <col min="15883" max="15883" width="11.42578125" style="1"/>
    <col min="15884" max="15885" width="17.85546875" style="1" customWidth="1"/>
    <col min="15886" max="16131" width="11.42578125" style="1"/>
    <col min="16132" max="16132" width="36.28515625" style="1" bestFit="1" customWidth="1"/>
    <col min="16133" max="16138" width="18.140625" style="1" customWidth="1"/>
    <col min="16139" max="16139" width="11.42578125" style="1"/>
    <col min="16140" max="16141" width="17.85546875" style="1" customWidth="1"/>
    <col min="16142" max="16384" width="11.42578125" style="1"/>
  </cols>
  <sheetData>
    <row r="1" spans="1:75" ht="39.75" customHeight="1" x14ac:dyDescent="0.25">
      <c r="A1" s="90" t="s">
        <v>38</v>
      </c>
      <c r="B1" s="90"/>
      <c r="C1" s="90"/>
      <c r="D1" s="90"/>
      <c r="E1" s="90"/>
      <c r="F1" s="90"/>
      <c r="G1" s="90"/>
      <c r="H1" s="90"/>
      <c r="I1" s="90"/>
      <c r="J1" s="90"/>
      <c r="K1" s="12"/>
      <c r="L1" s="12"/>
      <c r="M1" s="12"/>
    </row>
    <row r="2" spans="1:75" ht="40.5" customHeight="1" x14ac:dyDescent="0.2"/>
    <row r="3" spans="1:75" ht="54" customHeight="1" x14ac:dyDescent="0.2">
      <c r="A3" s="91" t="s">
        <v>0</v>
      </c>
      <c r="B3" s="92"/>
      <c r="C3" s="92"/>
      <c r="D3" s="92"/>
      <c r="E3" s="92"/>
      <c r="F3" s="92"/>
      <c r="G3" s="93"/>
      <c r="I3" s="94" t="s">
        <v>1</v>
      </c>
      <c r="J3" s="95"/>
      <c r="K3" s="95"/>
      <c r="L3" s="95"/>
      <c r="M3" s="95"/>
      <c r="N3" s="96"/>
    </row>
    <row r="4" spans="1:75" ht="51" x14ac:dyDescent="0.2">
      <c r="A4" s="17" t="s">
        <v>21</v>
      </c>
      <c r="B4" s="74" t="s">
        <v>2</v>
      </c>
      <c r="C4" s="74" t="s">
        <v>3</v>
      </c>
      <c r="D4" s="13" t="s">
        <v>4</v>
      </c>
      <c r="E4" s="13" t="s">
        <v>20</v>
      </c>
      <c r="F4" s="13" t="s">
        <v>22</v>
      </c>
      <c r="G4" s="14" t="s">
        <v>37</v>
      </c>
      <c r="H4" s="14" t="s">
        <v>39</v>
      </c>
      <c r="I4" s="25" t="s">
        <v>5</v>
      </c>
      <c r="J4" s="25" t="s">
        <v>6</v>
      </c>
      <c r="K4" s="2" t="s">
        <v>17</v>
      </c>
      <c r="L4" s="2" t="s">
        <v>23</v>
      </c>
      <c r="M4" s="2" t="s">
        <v>24</v>
      </c>
      <c r="N4" s="21" t="s">
        <v>15</v>
      </c>
      <c r="O4" s="13" t="s">
        <v>16</v>
      </c>
      <c r="P4" s="24" t="s">
        <v>19</v>
      </c>
    </row>
    <row r="5" spans="1:75" ht="19.5" customHeight="1" x14ac:dyDescent="0.2">
      <c r="A5" s="3" t="s">
        <v>7</v>
      </c>
      <c r="B5" s="5">
        <v>59914580</v>
      </c>
      <c r="C5" s="5">
        <v>997200</v>
      </c>
      <c r="D5" s="5"/>
      <c r="E5" s="5"/>
      <c r="F5" s="5">
        <v>2384313.0699999998</v>
      </c>
      <c r="G5" s="5">
        <f>SUM(B5:F5)</f>
        <v>63296093.07</v>
      </c>
      <c r="H5" s="15">
        <f>N5/G5</f>
        <v>0.62711935010114517</v>
      </c>
      <c r="I5" s="5">
        <v>38050137.579999998</v>
      </c>
      <c r="J5" s="4">
        <v>641839.97</v>
      </c>
      <c r="K5" s="5"/>
      <c r="L5" s="5"/>
      <c r="M5" s="5">
        <v>1002227.2</v>
      </c>
      <c r="N5" s="5">
        <f>SUM(I5:M5)</f>
        <v>39694204.75</v>
      </c>
      <c r="O5" s="5">
        <f>B5+C5</f>
        <v>60911780</v>
      </c>
      <c r="P5" s="15">
        <f>(I5+J5)/O5</f>
        <v>0.63521337826607593</v>
      </c>
    </row>
    <row r="6" spans="1:75" ht="19.5" customHeight="1" x14ac:dyDescent="0.2">
      <c r="A6" s="6" t="s">
        <v>8</v>
      </c>
      <c r="B6" s="7">
        <v>47682820</v>
      </c>
      <c r="C6" s="4">
        <v>2330290</v>
      </c>
      <c r="D6" s="4"/>
      <c r="E6" s="4"/>
      <c r="F6" s="4">
        <v>50407.88</v>
      </c>
      <c r="G6" s="4">
        <f t="shared" ref="G6:G11" si="0">SUM(B6:F6)</f>
        <v>50063517.880000003</v>
      </c>
      <c r="H6" s="16">
        <f t="shared" ref="H6:H12" si="1">N6/G6</f>
        <v>0.61537273137386639</v>
      </c>
      <c r="I6" s="4">
        <v>29351585.699999999</v>
      </c>
      <c r="J6" s="4">
        <v>1456138.04</v>
      </c>
      <c r="K6" s="7"/>
      <c r="L6" s="7"/>
      <c r="M6" s="7"/>
      <c r="N6" s="7">
        <f>SUM(I6:M6)</f>
        <v>30807723.739999998</v>
      </c>
      <c r="O6" s="7">
        <f t="shared" ref="O6:O12" si="2">B6+C6</f>
        <v>50013110</v>
      </c>
      <c r="P6" s="16">
        <f t="shared" ref="P6:P12" si="3">(I6+J6)/O6</f>
        <v>0.61599296144550897</v>
      </c>
    </row>
    <row r="7" spans="1:75" ht="19.5" customHeight="1" x14ac:dyDescent="0.2">
      <c r="A7" s="6" t="s">
        <v>9</v>
      </c>
      <c r="B7" s="7">
        <v>20000</v>
      </c>
      <c r="C7" s="4">
        <v>5000</v>
      </c>
      <c r="D7" s="4"/>
      <c r="E7" s="4"/>
      <c r="F7" s="4"/>
      <c r="G7" s="4">
        <f t="shared" si="0"/>
        <v>25000</v>
      </c>
      <c r="H7" s="16">
        <f>N7/G7</f>
        <v>0.66387039999999997</v>
      </c>
      <c r="I7" s="4">
        <v>16596.759999999998</v>
      </c>
      <c r="J7" s="4">
        <v>0</v>
      </c>
      <c r="K7" s="7"/>
      <c r="L7" s="7"/>
      <c r="M7" s="7"/>
      <c r="N7" s="7">
        <f>SUM(I7:M7)</f>
        <v>16596.759999999998</v>
      </c>
      <c r="O7" s="7">
        <f t="shared" si="2"/>
        <v>25000</v>
      </c>
      <c r="P7" s="16">
        <f t="shared" si="3"/>
        <v>0.66387039999999997</v>
      </c>
    </row>
    <row r="8" spans="1:75" ht="19.5" customHeight="1" x14ac:dyDescent="0.2">
      <c r="A8" s="6" t="s">
        <v>10</v>
      </c>
      <c r="B8" s="7">
        <v>223540</v>
      </c>
      <c r="C8" s="4">
        <v>990000</v>
      </c>
      <c r="D8" s="4"/>
      <c r="E8" s="4"/>
      <c r="F8" s="4"/>
      <c r="G8" s="4">
        <f t="shared" si="0"/>
        <v>1213540</v>
      </c>
      <c r="H8" s="16">
        <f t="shared" si="1"/>
        <v>0.74444441056743083</v>
      </c>
      <c r="I8" s="4">
        <v>63413.07</v>
      </c>
      <c r="J8" s="4">
        <v>840000</v>
      </c>
      <c r="K8" s="7"/>
      <c r="L8" s="7"/>
      <c r="M8" s="7"/>
      <c r="N8" s="7">
        <f t="shared" ref="N8:N12" si="4">SUM(I8:M8)</f>
        <v>903413.07</v>
      </c>
      <c r="O8" s="7">
        <f t="shared" si="2"/>
        <v>1213540</v>
      </c>
      <c r="P8" s="16">
        <f t="shared" si="3"/>
        <v>0.74444441056743083</v>
      </c>
    </row>
    <row r="9" spans="1:75" ht="19.5" customHeight="1" x14ac:dyDescent="0.2">
      <c r="A9" s="6" t="s">
        <v>11</v>
      </c>
      <c r="B9" s="7">
        <v>18350780</v>
      </c>
      <c r="C9" s="4">
        <v>1321520</v>
      </c>
      <c r="D9" s="4">
        <v>23470136.84</v>
      </c>
      <c r="E9" s="4">
        <v>38413840.899999999</v>
      </c>
      <c r="F9" s="4"/>
      <c r="G9" s="4">
        <f>SUM(B9:F9)</f>
        <v>81556277.74000001</v>
      </c>
      <c r="H9" s="16">
        <f>N9/G9</f>
        <v>0.16419455596895413</v>
      </c>
      <c r="I9" s="4">
        <v>7573918.3600000003</v>
      </c>
      <c r="J9" s="4">
        <v>421692.67</v>
      </c>
      <c r="K9" s="7">
        <v>2213548.0299999998</v>
      </c>
      <c r="L9" s="7">
        <v>3181937.75</v>
      </c>
      <c r="M9" s="7"/>
      <c r="N9" s="7">
        <f>SUM(I9:M9)</f>
        <v>13391096.810000001</v>
      </c>
      <c r="O9" s="7">
        <f t="shared" si="2"/>
        <v>19672300</v>
      </c>
      <c r="P9" s="16">
        <f>(I9+J9)/O9</f>
        <v>0.40644007208104799</v>
      </c>
    </row>
    <row r="10" spans="1:75" ht="19.5" customHeight="1" x14ac:dyDescent="0.2">
      <c r="A10" s="6" t="s">
        <v>12</v>
      </c>
      <c r="B10" s="7">
        <v>500000</v>
      </c>
      <c r="C10" s="4"/>
      <c r="D10" s="4"/>
      <c r="E10" s="4"/>
      <c r="F10" s="4"/>
      <c r="G10" s="4">
        <f t="shared" si="0"/>
        <v>500000</v>
      </c>
      <c r="H10" s="16">
        <f t="shared" si="1"/>
        <v>1</v>
      </c>
      <c r="I10" s="4">
        <v>500000</v>
      </c>
      <c r="J10" s="4"/>
      <c r="K10" s="7"/>
      <c r="L10" s="7"/>
      <c r="M10" s="7"/>
      <c r="N10" s="7">
        <f t="shared" si="4"/>
        <v>500000</v>
      </c>
      <c r="O10" s="7">
        <f t="shared" si="2"/>
        <v>500000</v>
      </c>
      <c r="P10" s="16">
        <f t="shared" si="3"/>
        <v>1</v>
      </c>
    </row>
    <row r="11" spans="1:75" ht="19.5" customHeight="1" x14ac:dyDescent="0.2">
      <c r="A11" s="6" t="s">
        <v>13</v>
      </c>
      <c r="B11" s="7">
        <v>440000</v>
      </c>
      <c r="C11" s="4">
        <v>7500</v>
      </c>
      <c r="D11" s="4"/>
      <c r="E11" s="4"/>
      <c r="F11" s="4"/>
      <c r="G11" s="4">
        <f t="shared" si="0"/>
        <v>447500</v>
      </c>
      <c r="H11" s="16">
        <f t="shared" si="1"/>
        <v>0.22222230167597765</v>
      </c>
      <c r="I11" s="4">
        <v>99444.479999999996</v>
      </c>
      <c r="J11" s="4"/>
      <c r="K11" s="7"/>
      <c r="L11" s="7"/>
      <c r="M11" s="7"/>
      <c r="N11" s="7">
        <f t="shared" si="4"/>
        <v>99444.479999999996</v>
      </c>
      <c r="O11" s="7">
        <f t="shared" si="2"/>
        <v>447500</v>
      </c>
      <c r="P11" s="16">
        <f t="shared" si="3"/>
        <v>0.22222230167597765</v>
      </c>
    </row>
    <row r="12" spans="1:75" ht="19.5" customHeight="1" thickBot="1" x14ac:dyDescent="0.25">
      <c r="A12" s="65" t="s">
        <v>14</v>
      </c>
      <c r="B12" s="72">
        <v>50000</v>
      </c>
      <c r="C12" s="72">
        <v>10000</v>
      </c>
      <c r="D12" s="72"/>
      <c r="E12" s="72"/>
      <c r="F12" s="72"/>
      <c r="G12" s="72">
        <f>SUM(B12:F12)</f>
        <v>60000</v>
      </c>
      <c r="H12" s="71">
        <f t="shared" si="1"/>
        <v>0.39129616666666667</v>
      </c>
      <c r="I12" s="72">
        <v>23477.77</v>
      </c>
      <c r="J12" s="73"/>
      <c r="K12" s="72"/>
      <c r="L12" s="72"/>
      <c r="M12" s="72"/>
      <c r="N12" s="72">
        <f t="shared" si="4"/>
        <v>23477.77</v>
      </c>
      <c r="O12" s="72">
        <f t="shared" si="2"/>
        <v>60000</v>
      </c>
      <c r="P12" s="71">
        <f t="shared" si="3"/>
        <v>0.39129616666666667</v>
      </c>
    </row>
    <row r="13" spans="1:75" s="20" customFormat="1" ht="19.5" customHeight="1" x14ac:dyDescent="0.2">
      <c r="A13" s="22" t="s">
        <v>18</v>
      </c>
      <c r="B13" s="19">
        <f>SUM(B5:B12)</f>
        <v>127181720</v>
      </c>
      <c r="C13" s="19">
        <f t="shared" ref="C13" si="5">SUM(C5:C12)</f>
        <v>5661510</v>
      </c>
      <c r="D13" s="19">
        <f>SUM(D5:D12)</f>
        <v>23470136.84</v>
      </c>
      <c r="E13" s="19">
        <f>SUM(E5:E12)</f>
        <v>38413840.899999999</v>
      </c>
      <c r="F13" s="19">
        <f>SUM(F5:F12)</f>
        <v>2434720.9499999997</v>
      </c>
      <c r="G13" s="19">
        <f>SUM(G5:G12)</f>
        <v>197161928.69</v>
      </c>
      <c r="H13" s="52">
        <f>N13/G13</f>
        <v>0.4333288781848546</v>
      </c>
      <c r="I13" s="19">
        <f>SUM(I5:I12)</f>
        <v>75678573.719999999</v>
      </c>
      <c r="J13" s="19">
        <f t="shared" ref="J13:M13" si="6">SUM(J5:J12)</f>
        <v>3359670.6799999997</v>
      </c>
      <c r="K13" s="19">
        <f t="shared" si="6"/>
        <v>2213548.0299999998</v>
      </c>
      <c r="L13" s="19">
        <f t="shared" si="6"/>
        <v>3181937.75</v>
      </c>
      <c r="M13" s="19">
        <f t="shared" si="6"/>
        <v>1002227.2</v>
      </c>
      <c r="N13" s="18">
        <f>SUM(N5:N12)</f>
        <v>85435957.379999995</v>
      </c>
      <c r="O13" s="18">
        <f>SUM(O5:O12)</f>
        <v>132843230</v>
      </c>
      <c r="P13" s="52">
        <f>(I13+J13)/O13</f>
        <v>0.59497382290388456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5" spans="1:75" x14ac:dyDescent="0.2">
      <c r="C15" s="26"/>
    </row>
    <row r="17" spans="1:10" x14ac:dyDescent="0.2">
      <c r="A17" s="11"/>
      <c r="B17" s="26"/>
      <c r="I17" s="26"/>
      <c r="J17" s="27"/>
    </row>
    <row r="18" spans="1:10" x14ac:dyDescent="0.2">
      <c r="G18" s="26"/>
    </row>
    <row r="19" spans="1:10" x14ac:dyDescent="0.2">
      <c r="B19" s="23"/>
      <c r="D19" s="26"/>
      <c r="G19" s="26"/>
    </row>
    <row r="20" spans="1:10" x14ac:dyDescent="0.2">
      <c r="B20" s="23"/>
    </row>
    <row r="21" spans="1:10" x14ac:dyDescent="0.2">
      <c r="B21" s="23"/>
    </row>
    <row r="22" spans="1:10" x14ac:dyDescent="0.2">
      <c r="B22" s="23"/>
    </row>
    <row r="23" spans="1:10" x14ac:dyDescent="0.2">
      <c r="B23" s="23"/>
    </row>
    <row r="24" spans="1:10" x14ac:dyDescent="0.2">
      <c r="B24" s="23"/>
    </row>
    <row r="25" spans="1:10" x14ac:dyDescent="0.2">
      <c r="B25" s="23"/>
    </row>
    <row r="26" spans="1:10" x14ac:dyDescent="0.2">
      <c r="B26" s="23"/>
    </row>
  </sheetData>
  <mergeCells count="3">
    <mergeCell ref="A1:J1"/>
    <mergeCell ref="A3:G3"/>
    <mergeCell ref="I3:N3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ignoredErrors>
    <ignoredError sqref="H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DA8E-5427-421C-8314-7C1E7CF0BE0E}">
  <sheetPr>
    <pageSetUpPr fitToPage="1"/>
  </sheetPr>
  <dimension ref="A1:BZ34"/>
  <sheetViews>
    <sheetView showZeros="0" zoomScale="80" zoomScaleNormal="80" workbookViewId="0">
      <pane xSplit="1" topLeftCell="B1" activePane="topRight" state="frozen"/>
      <selection activeCell="A2" sqref="A2"/>
      <selection pane="topRight" sqref="A1:J1"/>
    </sheetView>
  </sheetViews>
  <sheetFormatPr baseColWidth="10" defaultRowHeight="12.75" x14ac:dyDescent="0.2"/>
  <cols>
    <col min="1" max="1" width="39.42578125" style="1" customWidth="1"/>
    <col min="2" max="3" width="18.140625" style="1" customWidth="1"/>
    <col min="4" max="4" width="20.28515625" style="1" customWidth="1"/>
    <col min="5" max="7" width="18.140625" style="1" customWidth="1"/>
    <col min="8" max="8" width="17.140625" style="1" customWidth="1"/>
    <col min="9" max="14" width="17.85546875" style="1" customWidth="1"/>
    <col min="15" max="15" width="23.5703125" style="1" customWidth="1"/>
    <col min="16" max="16" width="16.140625" style="1" customWidth="1"/>
    <col min="17" max="17" width="19.5703125" style="1" customWidth="1"/>
    <col min="18" max="18" width="19.140625" style="1" customWidth="1"/>
    <col min="19" max="19" width="21.7109375" style="1" customWidth="1"/>
    <col min="20" max="20" width="19.28515625" style="1" customWidth="1"/>
    <col min="21" max="21" width="18.28515625" style="1" customWidth="1"/>
    <col min="22" max="22" width="23.28515625" style="1" customWidth="1"/>
    <col min="23" max="260" width="11.42578125" style="1"/>
    <col min="261" max="261" width="36.28515625" style="1" bestFit="1" customWidth="1"/>
    <col min="262" max="267" width="18.140625" style="1" customWidth="1"/>
    <col min="268" max="268" width="11.42578125" style="1"/>
    <col min="269" max="270" width="17.85546875" style="1" customWidth="1"/>
    <col min="271" max="516" width="11.42578125" style="1"/>
    <col min="517" max="517" width="36.28515625" style="1" bestFit="1" customWidth="1"/>
    <col min="518" max="523" width="18.140625" style="1" customWidth="1"/>
    <col min="524" max="524" width="11.42578125" style="1"/>
    <col min="525" max="526" width="17.85546875" style="1" customWidth="1"/>
    <col min="527" max="772" width="11.42578125" style="1"/>
    <col min="773" max="773" width="36.28515625" style="1" bestFit="1" customWidth="1"/>
    <col min="774" max="779" width="18.140625" style="1" customWidth="1"/>
    <col min="780" max="780" width="11.42578125" style="1"/>
    <col min="781" max="782" width="17.85546875" style="1" customWidth="1"/>
    <col min="783" max="1028" width="11.42578125" style="1"/>
    <col min="1029" max="1029" width="36.28515625" style="1" bestFit="1" customWidth="1"/>
    <col min="1030" max="1035" width="18.140625" style="1" customWidth="1"/>
    <col min="1036" max="1036" width="11.42578125" style="1"/>
    <col min="1037" max="1038" width="17.85546875" style="1" customWidth="1"/>
    <col min="1039" max="1284" width="11.42578125" style="1"/>
    <col min="1285" max="1285" width="36.28515625" style="1" bestFit="1" customWidth="1"/>
    <col min="1286" max="1291" width="18.140625" style="1" customWidth="1"/>
    <col min="1292" max="1292" width="11.42578125" style="1"/>
    <col min="1293" max="1294" width="17.85546875" style="1" customWidth="1"/>
    <col min="1295" max="1540" width="11.42578125" style="1"/>
    <col min="1541" max="1541" width="36.28515625" style="1" bestFit="1" customWidth="1"/>
    <col min="1542" max="1547" width="18.140625" style="1" customWidth="1"/>
    <col min="1548" max="1548" width="11.42578125" style="1"/>
    <col min="1549" max="1550" width="17.85546875" style="1" customWidth="1"/>
    <col min="1551" max="1796" width="11.42578125" style="1"/>
    <col min="1797" max="1797" width="36.28515625" style="1" bestFit="1" customWidth="1"/>
    <col min="1798" max="1803" width="18.140625" style="1" customWidth="1"/>
    <col min="1804" max="1804" width="11.42578125" style="1"/>
    <col min="1805" max="1806" width="17.85546875" style="1" customWidth="1"/>
    <col min="1807" max="2052" width="11.42578125" style="1"/>
    <col min="2053" max="2053" width="36.28515625" style="1" bestFit="1" customWidth="1"/>
    <col min="2054" max="2059" width="18.140625" style="1" customWidth="1"/>
    <col min="2060" max="2060" width="11.42578125" style="1"/>
    <col min="2061" max="2062" width="17.85546875" style="1" customWidth="1"/>
    <col min="2063" max="2308" width="11.42578125" style="1"/>
    <col min="2309" max="2309" width="36.28515625" style="1" bestFit="1" customWidth="1"/>
    <col min="2310" max="2315" width="18.140625" style="1" customWidth="1"/>
    <col min="2316" max="2316" width="11.42578125" style="1"/>
    <col min="2317" max="2318" width="17.85546875" style="1" customWidth="1"/>
    <col min="2319" max="2564" width="11.42578125" style="1"/>
    <col min="2565" max="2565" width="36.28515625" style="1" bestFit="1" customWidth="1"/>
    <col min="2566" max="2571" width="18.140625" style="1" customWidth="1"/>
    <col min="2572" max="2572" width="11.42578125" style="1"/>
    <col min="2573" max="2574" width="17.85546875" style="1" customWidth="1"/>
    <col min="2575" max="2820" width="11.42578125" style="1"/>
    <col min="2821" max="2821" width="36.28515625" style="1" bestFit="1" customWidth="1"/>
    <col min="2822" max="2827" width="18.140625" style="1" customWidth="1"/>
    <col min="2828" max="2828" width="11.42578125" style="1"/>
    <col min="2829" max="2830" width="17.85546875" style="1" customWidth="1"/>
    <col min="2831" max="3076" width="11.42578125" style="1"/>
    <col min="3077" max="3077" width="36.28515625" style="1" bestFit="1" customWidth="1"/>
    <col min="3078" max="3083" width="18.140625" style="1" customWidth="1"/>
    <col min="3084" max="3084" width="11.42578125" style="1"/>
    <col min="3085" max="3086" width="17.85546875" style="1" customWidth="1"/>
    <col min="3087" max="3332" width="11.42578125" style="1"/>
    <col min="3333" max="3333" width="36.28515625" style="1" bestFit="1" customWidth="1"/>
    <col min="3334" max="3339" width="18.140625" style="1" customWidth="1"/>
    <col min="3340" max="3340" width="11.42578125" style="1"/>
    <col min="3341" max="3342" width="17.85546875" style="1" customWidth="1"/>
    <col min="3343" max="3588" width="11.42578125" style="1"/>
    <col min="3589" max="3589" width="36.28515625" style="1" bestFit="1" customWidth="1"/>
    <col min="3590" max="3595" width="18.140625" style="1" customWidth="1"/>
    <col min="3596" max="3596" width="11.42578125" style="1"/>
    <col min="3597" max="3598" width="17.85546875" style="1" customWidth="1"/>
    <col min="3599" max="3844" width="11.42578125" style="1"/>
    <col min="3845" max="3845" width="36.28515625" style="1" bestFit="1" customWidth="1"/>
    <col min="3846" max="3851" width="18.140625" style="1" customWidth="1"/>
    <col min="3852" max="3852" width="11.42578125" style="1"/>
    <col min="3853" max="3854" width="17.85546875" style="1" customWidth="1"/>
    <col min="3855" max="4100" width="11.42578125" style="1"/>
    <col min="4101" max="4101" width="36.28515625" style="1" bestFit="1" customWidth="1"/>
    <col min="4102" max="4107" width="18.140625" style="1" customWidth="1"/>
    <col min="4108" max="4108" width="11.42578125" style="1"/>
    <col min="4109" max="4110" width="17.85546875" style="1" customWidth="1"/>
    <col min="4111" max="4356" width="11.42578125" style="1"/>
    <col min="4357" max="4357" width="36.28515625" style="1" bestFit="1" customWidth="1"/>
    <col min="4358" max="4363" width="18.140625" style="1" customWidth="1"/>
    <col min="4364" max="4364" width="11.42578125" style="1"/>
    <col min="4365" max="4366" width="17.85546875" style="1" customWidth="1"/>
    <col min="4367" max="4612" width="11.42578125" style="1"/>
    <col min="4613" max="4613" width="36.28515625" style="1" bestFit="1" customWidth="1"/>
    <col min="4614" max="4619" width="18.140625" style="1" customWidth="1"/>
    <col min="4620" max="4620" width="11.42578125" style="1"/>
    <col min="4621" max="4622" width="17.85546875" style="1" customWidth="1"/>
    <col min="4623" max="4868" width="11.42578125" style="1"/>
    <col min="4869" max="4869" width="36.28515625" style="1" bestFit="1" customWidth="1"/>
    <col min="4870" max="4875" width="18.140625" style="1" customWidth="1"/>
    <col min="4876" max="4876" width="11.42578125" style="1"/>
    <col min="4877" max="4878" width="17.85546875" style="1" customWidth="1"/>
    <col min="4879" max="5124" width="11.42578125" style="1"/>
    <col min="5125" max="5125" width="36.28515625" style="1" bestFit="1" customWidth="1"/>
    <col min="5126" max="5131" width="18.140625" style="1" customWidth="1"/>
    <col min="5132" max="5132" width="11.42578125" style="1"/>
    <col min="5133" max="5134" width="17.85546875" style="1" customWidth="1"/>
    <col min="5135" max="5380" width="11.42578125" style="1"/>
    <col min="5381" max="5381" width="36.28515625" style="1" bestFit="1" customWidth="1"/>
    <col min="5382" max="5387" width="18.140625" style="1" customWidth="1"/>
    <col min="5388" max="5388" width="11.42578125" style="1"/>
    <col min="5389" max="5390" width="17.85546875" style="1" customWidth="1"/>
    <col min="5391" max="5636" width="11.42578125" style="1"/>
    <col min="5637" max="5637" width="36.28515625" style="1" bestFit="1" customWidth="1"/>
    <col min="5638" max="5643" width="18.140625" style="1" customWidth="1"/>
    <col min="5644" max="5644" width="11.42578125" style="1"/>
    <col min="5645" max="5646" width="17.85546875" style="1" customWidth="1"/>
    <col min="5647" max="5892" width="11.42578125" style="1"/>
    <col min="5893" max="5893" width="36.28515625" style="1" bestFit="1" customWidth="1"/>
    <col min="5894" max="5899" width="18.140625" style="1" customWidth="1"/>
    <col min="5900" max="5900" width="11.42578125" style="1"/>
    <col min="5901" max="5902" width="17.85546875" style="1" customWidth="1"/>
    <col min="5903" max="6148" width="11.42578125" style="1"/>
    <col min="6149" max="6149" width="36.28515625" style="1" bestFit="1" customWidth="1"/>
    <col min="6150" max="6155" width="18.140625" style="1" customWidth="1"/>
    <col min="6156" max="6156" width="11.42578125" style="1"/>
    <col min="6157" max="6158" width="17.85546875" style="1" customWidth="1"/>
    <col min="6159" max="6404" width="11.42578125" style="1"/>
    <col min="6405" max="6405" width="36.28515625" style="1" bestFit="1" customWidth="1"/>
    <col min="6406" max="6411" width="18.140625" style="1" customWidth="1"/>
    <col min="6412" max="6412" width="11.42578125" style="1"/>
    <col min="6413" max="6414" width="17.85546875" style="1" customWidth="1"/>
    <col min="6415" max="6660" width="11.42578125" style="1"/>
    <col min="6661" max="6661" width="36.28515625" style="1" bestFit="1" customWidth="1"/>
    <col min="6662" max="6667" width="18.140625" style="1" customWidth="1"/>
    <col min="6668" max="6668" width="11.42578125" style="1"/>
    <col min="6669" max="6670" width="17.85546875" style="1" customWidth="1"/>
    <col min="6671" max="6916" width="11.42578125" style="1"/>
    <col min="6917" max="6917" width="36.28515625" style="1" bestFit="1" customWidth="1"/>
    <col min="6918" max="6923" width="18.140625" style="1" customWidth="1"/>
    <col min="6924" max="6924" width="11.42578125" style="1"/>
    <col min="6925" max="6926" width="17.85546875" style="1" customWidth="1"/>
    <col min="6927" max="7172" width="11.42578125" style="1"/>
    <col min="7173" max="7173" width="36.28515625" style="1" bestFit="1" customWidth="1"/>
    <col min="7174" max="7179" width="18.140625" style="1" customWidth="1"/>
    <col min="7180" max="7180" width="11.42578125" style="1"/>
    <col min="7181" max="7182" width="17.85546875" style="1" customWidth="1"/>
    <col min="7183" max="7428" width="11.42578125" style="1"/>
    <col min="7429" max="7429" width="36.28515625" style="1" bestFit="1" customWidth="1"/>
    <col min="7430" max="7435" width="18.140625" style="1" customWidth="1"/>
    <col min="7436" max="7436" width="11.42578125" style="1"/>
    <col min="7437" max="7438" width="17.85546875" style="1" customWidth="1"/>
    <col min="7439" max="7684" width="11.42578125" style="1"/>
    <col min="7685" max="7685" width="36.28515625" style="1" bestFit="1" customWidth="1"/>
    <col min="7686" max="7691" width="18.140625" style="1" customWidth="1"/>
    <col min="7692" max="7692" width="11.42578125" style="1"/>
    <col min="7693" max="7694" width="17.85546875" style="1" customWidth="1"/>
    <col min="7695" max="7940" width="11.42578125" style="1"/>
    <col min="7941" max="7941" width="36.28515625" style="1" bestFit="1" customWidth="1"/>
    <col min="7942" max="7947" width="18.140625" style="1" customWidth="1"/>
    <col min="7948" max="7948" width="11.42578125" style="1"/>
    <col min="7949" max="7950" width="17.85546875" style="1" customWidth="1"/>
    <col min="7951" max="8196" width="11.42578125" style="1"/>
    <col min="8197" max="8197" width="36.28515625" style="1" bestFit="1" customWidth="1"/>
    <col min="8198" max="8203" width="18.140625" style="1" customWidth="1"/>
    <col min="8204" max="8204" width="11.42578125" style="1"/>
    <col min="8205" max="8206" width="17.85546875" style="1" customWidth="1"/>
    <col min="8207" max="8452" width="11.42578125" style="1"/>
    <col min="8453" max="8453" width="36.28515625" style="1" bestFit="1" customWidth="1"/>
    <col min="8454" max="8459" width="18.140625" style="1" customWidth="1"/>
    <col min="8460" max="8460" width="11.42578125" style="1"/>
    <col min="8461" max="8462" width="17.85546875" style="1" customWidth="1"/>
    <col min="8463" max="8708" width="11.42578125" style="1"/>
    <col min="8709" max="8709" width="36.28515625" style="1" bestFit="1" customWidth="1"/>
    <col min="8710" max="8715" width="18.140625" style="1" customWidth="1"/>
    <col min="8716" max="8716" width="11.42578125" style="1"/>
    <col min="8717" max="8718" width="17.85546875" style="1" customWidth="1"/>
    <col min="8719" max="8964" width="11.42578125" style="1"/>
    <col min="8965" max="8965" width="36.28515625" style="1" bestFit="1" customWidth="1"/>
    <col min="8966" max="8971" width="18.140625" style="1" customWidth="1"/>
    <col min="8972" max="8972" width="11.42578125" style="1"/>
    <col min="8973" max="8974" width="17.85546875" style="1" customWidth="1"/>
    <col min="8975" max="9220" width="11.42578125" style="1"/>
    <col min="9221" max="9221" width="36.28515625" style="1" bestFit="1" customWidth="1"/>
    <col min="9222" max="9227" width="18.140625" style="1" customWidth="1"/>
    <col min="9228" max="9228" width="11.42578125" style="1"/>
    <col min="9229" max="9230" width="17.85546875" style="1" customWidth="1"/>
    <col min="9231" max="9476" width="11.42578125" style="1"/>
    <col min="9477" max="9477" width="36.28515625" style="1" bestFit="1" customWidth="1"/>
    <col min="9478" max="9483" width="18.140625" style="1" customWidth="1"/>
    <col min="9484" max="9484" width="11.42578125" style="1"/>
    <col min="9485" max="9486" width="17.85546875" style="1" customWidth="1"/>
    <col min="9487" max="9732" width="11.42578125" style="1"/>
    <col min="9733" max="9733" width="36.28515625" style="1" bestFit="1" customWidth="1"/>
    <col min="9734" max="9739" width="18.140625" style="1" customWidth="1"/>
    <col min="9740" max="9740" width="11.42578125" style="1"/>
    <col min="9741" max="9742" width="17.85546875" style="1" customWidth="1"/>
    <col min="9743" max="9988" width="11.42578125" style="1"/>
    <col min="9989" max="9989" width="36.28515625" style="1" bestFit="1" customWidth="1"/>
    <col min="9990" max="9995" width="18.140625" style="1" customWidth="1"/>
    <col min="9996" max="9996" width="11.42578125" style="1"/>
    <col min="9997" max="9998" width="17.85546875" style="1" customWidth="1"/>
    <col min="9999" max="10244" width="11.42578125" style="1"/>
    <col min="10245" max="10245" width="36.28515625" style="1" bestFit="1" customWidth="1"/>
    <col min="10246" max="10251" width="18.140625" style="1" customWidth="1"/>
    <col min="10252" max="10252" width="11.42578125" style="1"/>
    <col min="10253" max="10254" width="17.85546875" style="1" customWidth="1"/>
    <col min="10255" max="10500" width="11.42578125" style="1"/>
    <col min="10501" max="10501" width="36.28515625" style="1" bestFit="1" customWidth="1"/>
    <col min="10502" max="10507" width="18.140625" style="1" customWidth="1"/>
    <col min="10508" max="10508" width="11.42578125" style="1"/>
    <col min="10509" max="10510" width="17.85546875" style="1" customWidth="1"/>
    <col min="10511" max="10756" width="11.42578125" style="1"/>
    <col min="10757" max="10757" width="36.28515625" style="1" bestFit="1" customWidth="1"/>
    <col min="10758" max="10763" width="18.140625" style="1" customWidth="1"/>
    <col min="10764" max="10764" width="11.42578125" style="1"/>
    <col min="10765" max="10766" width="17.85546875" style="1" customWidth="1"/>
    <col min="10767" max="11012" width="11.42578125" style="1"/>
    <col min="11013" max="11013" width="36.28515625" style="1" bestFit="1" customWidth="1"/>
    <col min="11014" max="11019" width="18.140625" style="1" customWidth="1"/>
    <col min="11020" max="11020" width="11.42578125" style="1"/>
    <col min="11021" max="11022" width="17.85546875" style="1" customWidth="1"/>
    <col min="11023" max="11268" width="11.42578125" style="1"/>
    <col min="11269" max="11269" width="36.28515625" style="1" bestFit="1" customWidth="1"/>
    <col min="11270" max="11275" width="18.140625" style="1" customWidth="1"/>
    <col min="11276" max="11276" width="11.42578125" style="1"/>
    <col min="11277" max="11278" width="17.85546875" style="1" customWidth="1"/>
    <col min="11279" max="11524" width="11.42578125" style="1"/>
    <col min="11525" max="11525" width="36.28515625" style="1" bestFit="1" customWidth="1"/>
    <col min="11526" max="11531" width="18.140625" style="1" customWidth="1"/>
    <col min="11532" max="11532" width="11.42578125" style="1"/>
    <col min="11533" max="11534" width="17.85546875" style="1" customWidth="1"/>
    <col min="11535" max="11780" width="11.42578125" style="1"/>
    <col min="11781" max="11781" width="36.28515625" style="1" bestFit="1" customWidth="1"/>
    <col min="11782" max="11787" width="18.140625" style="1" customWidth="1"/>
    <col min="11788" max="11788" width="11.42578125" style="1"/>
    <col min="11789" max="11790" width="17.85546875" style="1" customWidth="1"/>
    <col min="11791" max="12036" width="11.42578125" style="1"/>
    <col min="12037" max="12037" width="36.28515625" style="1" bestFit="1" customWidth="1"/>
    <col min="12038" max="12043" width="18.140625" style="1" customWidth="1"/>
    <col min="12044" max="12044" width="11.42578125" style="1"/>
    <col min="12045" max="12046" width="17.85546875" style="1" customWidth="1"/>
    <col min="12047" max="12292" width="11.42578125" style="1"/>
    <col min="12293" max="12293" width="36.28515625" style="1" bestFit="1" customWidth="1"/>
    <col min="12294" max="12299" width="18.140625" style="1" customWidth="1"/>
    <col min="12300" max="12300" width="11.42578125" style="1"/>
    <col min="12301" max="12302" width="17.85546875" style="1" customWidth="1"/>
    <col min="12303" max="12548" width="11.42578125" style="1"/>
    <col min="12549" max="12549" width="36.28515625" style="1" bestFit="1" customWidth="1"/>
    <col min="12550" max="12555" width="18.140625" style="1" customWidth="1"/>
    <col min="12556" max="12556" width="11.42578125" style="1"/>
    <col min="12557" max="12558" width="17.85546875" style="1" customWidth="1"/>
    <col min="12559" max="12804" width="11.42578125" style="1"/>
    <col min="12805" max="12805" width="36.28515625" style="1" bestFit="1" customWidth="1"/>
    <col min="12806" max="12811" width="18.140625" style="1" customWidth="1"/>
    <col min="12812" max="12812" width="11.42578125" style="1"/>
    <col min="12813" max="12814" width="17.85546875" style="1" customWidth="1"/>
    <col min="12815" max="13060" width="11.42578125" style="1"/>
    <col min="13061" max="13061" width="36.28515625" style="1" bestFit="1" customWidth="1"/>
    <col min="13062" max="13067" width="18.140625" style="1" customWidth="1"/>
    <col min="13068" max="13068" width="11.42578125" style="1"/>
    <col min="13069" max="13070" width="17.85546875" style="1" customWidth="1"/>
    <col min="13071" max="13316" width="11.42578125" style="1"/>
    <col min="13317" max="13317" width="36.28515625" style="1" bestFit="1" customWidth="1"/>
    <col min="13318" max="13323" width="18.140625" style="1" customWidth="1"/>
    <col min="13324" max="13324" width="11.42578125" style="1"/>
    <col min="13325" max="13326" width="17.85546875" style="1" customWidth="1"/>
    <col min="13327" max="13572" width="11.42578125" style="1"/>
    <col min="13573" max="13573" width="36.28515625" style="1" bestFit="1" customWidth="1"/>
    <col min="13574" max="13579" width="18.140625" style="1" customWidth="1"/>
    <col min="13580" max="13580" width="11.42578125" style="1"/>
    <col min="13581" max="13582" width="17.85546875" style="1" customWidth="1"/>
    <col min="13583" max="13828" width="11.42578125" style="1"/>
    <col min="13829" max="13829" width="36.28515625" style="1" bestFit="1" customWidth="1"/>
    <col min="13830" max="13835" width="18.140625" style="1" customWidth="1"/>
    <col min="13836" max="13836" width="11.42578125" style="1"/>
    <col min="13837" max="13838" width="17.85546875" style="1" customWidth="1"/>
    <col min="13839" max="14084" width="11.42578125" style="1"/>
    <col min="14085" max="14085" width="36.28515625" style="1" bestFit="1" customWidth="1"/>
    <col min="14086" max="14091" width="18.140625" style="1" customWidth="1"/>
    <col min="14092" max="14092" width="11.42578125" style="1"/>
    <col min="14093" max="14094" width="17.85546875" style="1" customWidth="1"/>
    <col min="14095" max="14340" width="11.42578125" style="1"/>
    <col min="14341" max="14341" width="36.28515625" style="1" bestFit="1" customWidth="1"/>
    <col min="14342" max="14347" width="18.140625" style="1" customWidth="1"/>
    <col min="14348" max="14348" width="11.42578125" style="1"/>
    <col min="14349" max="14350" width="17.85546875" style="1" customWidth="1"/>
    <col min="14351" max="14596" width="11.42578125" style="1"/>
    <col min="14597" max="14597" width="36.28515625" style="1" bestFit="1" customWidth="1"/>
    <col min="14598" max="14603" width="18.140625" style="1" customWidth="1"/>
    <col min="14604" max="14604" width="11.42578125" style="1"/>
    <col min="14605" max="14606" width="17.85546875" style="1" customWidth="1"/>
    <col min="14607" max="14852" width="11.42578125" style="1"/>
    <col min="14853" max="14853" width="36.28515625" style="1" bestFit="1" customWidth="1"/>
    <col min="14854" max="14859" width="18.140625" style="1" customWidth="1"/>
    <col min="14860" max="14860" width="11.42578125" style="1"/>
    <col min="14861" max="14862" width="17.85546875" style="1" customWidth="1"/>
    <col min="14863" max="15108" width="11.42578125" style="1"/>
    <col min="15109" max="15109" width="36.28515625" style="1" bestFit="1" customWidth="1"/>
    <col min="15110" max="15115" width="18.140625" style="1" customWidth="1"/>
    <col min="15116" max="15116" width="11.42578125" style="1"/>
    <col min="15117" max="15118" width="17.85546875" style="1" customWidth="1"/>
    <col min="15119" max="15364" width="11.42578125" style="1"/>
    <col min="15365" max="15365" width="36.28515625" style="1" bestFit="1" customWidth="1"/>
    <col min="15366" max="15371" width="18.140625" style="1" customWidth="1"/>
    <col min="15372" max="15372" width="11.42578125" style="1"/>
    <col min="15373" max="15374" width="17.85546875" style="1" customWidth="1"/>
    <col min="15375" max="15620" width="11.42578125" style="1"/>
    <col min="15621" max="15621" width="36.28515625" style="1" bestFit="1" customWidth="1"/>
    <col min="15622" max="15627" width="18.140625" style="1" customWidth="1"/>
    <col min="15628" max="15628" width="11.42578125" style="1"/>
    <col min="15629" max="15630" width="17.85546875" style="1" customWidth="1"/>
    <col min="15631" max="15876" width="11.42578125" style="1"/>
    <col min="15877" max="15877" width="36.28515625" style="1" bestFit="1" customWidth="1"/>
    <col min="15878" max="15883" width="18.140625" style="1" customWidth="1"/>
    <col min="15884" max="15884" width="11.42578125" style="1"/>
    <col min="15885" max="15886" width="17.85546875" style="1" customWidth="1"/>
    <col min="15887" max="16132" width="11.42578125" style="1"/>
    <col min="16133" max="16133" width="36.28515625" style="1" bestFit="1" customWidth="1"/>
    <col min="16134" max="16139" width="18.140625" style="1" customWidth="1"/>
    <col min="16140" max="16140" width="11.42578125" style="1"/>
    <col min="16141" max="16142" width="17.85546875" style="1" customWidth="1"/>
    <col min="16143" max="16384" width="11.42578125" style="1"/>
  </cols>
  <sheetData>
    <row r="1" spans="1:10" ht="18" x14ac:dyDescent="0.25">
      <c r="A1" s="90" t="s">
        <v>38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7" customHeight="1" x14ac:dyDescent="0.2"/>
    <row r="3" spans="1:10" ht="38.25" x14ac:dyDescent="0.2">
      <c r="A3" s="17" t="s">
        <v>21</v>
      </c>
      <c r="B3" s="14" t="s">
        <v>37</v>
      </c>
      <c r="C3" s="21" t="s">
        <v>15</v>
      </c>
      <c r="D3" s="14" t="s">
        <v>26</v>
      </c>
    </row>
    <row r="4" spans="1:10" ht="20.100000000000001" customHeight="1" x14ac:dyDescent="0.2">
      <c r="A4" s="3" t="s">
        <v>7</v>
      </c>
      <c r="B4" s="84">
        <f>'CAPIT.'!G5</f>
        <v>63296093.07</v>
      </c>
      <c r="C4" s="84">
        <f>'CAPIT.'!N5</f>
        <v>39694204.75</v>
      </c>
      <c r="D4" s="85">
        <f>C4/B4</f>
        <v>0.62711935010114517</v>
      </c>
      <c r="G4" s="26"/>
      <c r="H4" s="26"/>
      <c r="I4" s="27"/>
    </row>
    <row r="5" spans="1:10" ht="20.100000000000001" customHeight="1" x14ac:dyDescent="0.2">
      <c r="A5" s="6" t="s">
        <v>8</v>
      </c>
      <c r="B5" s="86">
        <f>'CAPIT.'!G6</f>
        <v>50063517.880000003</v>
      </c>
      <c r="C5" s="86">
        <f>'CAPIT.'!N6</f>
        <v>30807723.739999998</v>
      </c>
      <c r="D5" s="87">
        <f>C5/B5</f>
        <v>0.61537273137386639</v>
      </c>
      <c r="G5" s="26"/>
      <c r="H5" s="26"/>
      <c r="I5" s="27"/>
    </row>
    <row r="6" spans="1:10" ht="20.100000000000001" customHeight="1" x14ac:dyDescent="0.2">
      <c r="A6" s="6" t="s">
        <v>9</v>
      </c>
      <c r="B6" s="86">
        <f>'CAPIT.'!G7</f>
        <v>25000</v>
      </c>
      <c r="C6" s="86">
        <f>'CAPIT.'!N7</f>
        <v>16596.759999999998</v>
      </c>
      <c r="D6" s="87">
        <f>C6/B6</f>
        <v>0.66387039999999997</v>
      </c>
      <c r="G6" s="26"/>
      <c r="H6" s="26"/>
      <c r="I6" s="27"/>
    </row>
    <row r="7" spans="1:10" ht="20.100000000000001" customHeight="1" x14ac:dyDescent="0.2">
      <c r="A7" s="6" t="s">
        <v>10</v>
      </c>
      <c r="B7" s="86">
        <f>'CAPIT.'!G8</f>
        <v>1213540</v>
      </c>
      <c r="C7" s="86">
        <f>'CAPIT.'!N8</f>
        <v>903413.07</v>
      </c>
      <c r="D7" s="87">
        <f t="shared" ref="D7:D11" si="0">C7/B7</f>
        <v>0.74444441056743083</v>
      </c>
      <c r="G7" s="26"/>
      <c r="H7" s="26"/>
      <c r="I7" s="27"/>
    </row>
    <row r="8" spans="1:10" ht="20.100000000000001" customHeight="1" x14ac:dyDescent="0.2">
      <c r="A8" s="6" t="s">
        <v>11</v>
      </c>
      <c r="B8" s="86">
        <f>'CAPIT.'!G9</f>
        <v>81556277.74000001</v>
      </c>
      <c r="C8" s="86">
        <f>'CAPIT.'!N9</f>
        <v>13391096.810000001</v>
      </c>
      <c r="D8" s="87">
        <f t="shared" si="0"/>
        <v>0.16419455596895413</v>
      </c>
      <c r="G8" s="26"/>
      <c r="H8" s="26"/>
      <c r="I8" s="27"/>
    </row>
    <row r="9" spans="1:10" ht="20.100000000000001" customHeight="1" x14ac:dyDescent="0.2">
      <c r="A9" s="6" t="s">
        <v>12</v>
      </c>
      <c r="B9" s="86">
        <f>'CAPIT.'!G10</f>
        <v>500000</v>
      </c>
      <c r="C9" s="86">
        <f>'CAPIT.'!N10</f>
        <v>500000</v>
      </c>
      <c r="D9" s="87">
        <f t="shared" si="0"/>
        <v>1</v>
      </c>
      <c r="G9" s="26"/>
      <c r="H9" s="26"/>
      <c r="I9" s="27"/>
    </row>
    <row r="10" spans="1:10" ht="20.100000000000001" customHeight="1" x14ac:dyDescent="0.2">
      <c r="A10" s="6" t="s">
        <v>13</v>
      </c>
      <c r="B10" s="88">
        <f>'CAPIT.'!G11</f>
        <v>447500</v>
      </c>
      <c r="C10" s="88">
        <f>'CAPIT.'!N11</f>
        <v>99444.479999999996</v>
      </c>
      <c r="D10" s="89">
        <f t="shared" si="0"/>
        <v>0.22222230167597765</v>
      </c>
      <c r="G10" s="26"/>
      <c r="H10" s="26"/>
      <c r="I10" s="27"/>
    </row>
    <row r="11" spans="1:10" ht="20.100000000000001" customHeight="1" thickBot="1" x14ac:dyDescent="0.25">
      <c r="A11" s="8" t="s">
        <v>14</v>
      </c>
      <c r="B11" s="9">
        <f>'CAPIT.'!G12</f>
        <v>60000</v>
      </c>
      <c r="C11" s="10">
        <f>'CAPIT.'!N12</f>
        <v>23477.77</v>
      </c>
      <c r="D11" s="51">
        <f t="shared" si="0"/>
        <v>0.39129616666666667</v>
      </c>
      <c r="G11" s="26"/>
      <c r="H11" s="26"/>
      <c r="I11" s="27"/>
    </row>
    <row r="12" spans="1:10" ht="20.100000000000001" customHeight="1" x14ac:dyDescent="0.2">
      <c r="A12" s="22" t="s">
        <v>18</v>
      </c>
      <c r="B12" s="18">
        <f>SUM(B4:B11)</f>
        <v>197161928.69</v>
      </c>
      <c r="C12" s="18">
        <f>SUM(C4:C11)</f>
        <v>85435957.379999995</v>
      </c>
      <c r="D12" s="52">
        <f>C12/B12</f>
        <v>0.4333288781848546</v>
      </c>
      <c r="G12" s="26"/>
      <c r="H12" s="26"/>
    </row>
    <row r="17" spans="1:78" ht="47.25" customHeight="1" x14ac:dyDescent="0.2">
      <c r="A17" s="17" t="s">
        <v>21</v>
      </c>
      <c r="B17" s="28" t="s">
        <v>27</v>
      </c>
      <c r="C17" s="28" t="s">
        <v>5</v>
      </c>
      <c r="D17" s="53" t="s">
        <v>28</v>
      </c>
      <c r="E17" s="32" t="s">
        <v>29</v>
      </c>
      <c r="F17" s="32" t="s">
        <v>6</v>
      </c>
      <c r="G17" s="32" t="s">
        <v>30</v>
      </c>
      <c r="H17" s="45" t="s">
        <v>35</v>
      </c>
      <c r="I17" s="45" t="s">
        <v>25</v>
      </c>
      <c r="J17" s="45" t="s">
        <v>36</v>
      </c>
    </row>
    <row r="18" spans="1:78" ht="20.100000000000001" customHeight="1" x14ac:dyDescent="0.2">
      <c r="A18" s="3" t="s">
        <v>7</v>
      </c>
      <c r="B18" s="29">
        <f>'CAPIT.'!B5</f>
        <v>59914580</v>
      </c>
      <c r="C18" s="29">
        <f>'CAPIT.'!I5</f>
        <v>38050137.579999998</v>
      </c>
      <c r="D18" s="54">
        <f>C18/B18</f>
        <v>0.63507309205872753</v>
      </c>
      <c r="E18" s="33">
        <f>'CAPIT.'!C5</f>
        <v>997200</v>
      </c>
      <c r="F18" s="33">
        <f>'CAPIT.'!J5</f>
        <v>641839.97</v>
      </c>
      <c r="G18" s="34">
        <f>F18/E18</f>
        <v>0.6436421680705976</v>
      </c>
      <c r="H18" s="46">
        <f>B18+E18</f>
        <v>60911780</v>
      </c>
      <c r="I18" s="46">
        <f>C18+F18</f>
        <v>38691977.549999997</v>
      </c>
      <c r="J18" s="49">
        <f>I18/H18</f>
        <v>0.63521337826607593</v>
      </c>
    </row>
    <row r="19" spans="1:78" ht="20.100000000000001" customHeight="1" x14ac:dyDescent="0.2">
      <c r="A19" s="6" t="s">
        <v>8</v>
      </c>
      <c r="B19" s="29">
        <v>47682820</v>
      </c>
      <c r="C19" s="29">
        <f>'CAPIT.'!I6</f>
        <v>29351585.699999999</v>
      </c>
      <c r="D19" s="54">
        <f>C19/B19</f>
        <v>0.61555893086860214</v>
      </c>
      <c r="E19" s="33">
        <f>'CAPIT.'!C6</f>
        <v>2330290</v>
      </c>
      <c r="F19" s="33">
        <f>'CAPIT.'!J6</f>
        <v>1456138.04</v>
      </c>
      <c r="G19" s="34">
        <f t="shared" ref="G19:G25" si="1">F19/E19</f>
        <v>0.62487417445897298</v>
      </c>
      <c r="H19" s="47">
        <f>B19+E19</f>
        <v>50013110</v>
      </c>
      <c r="I19" s="47">
        <f>C19+F19</f>
        <v>30807723.739999998</v>
      </c>
      <c r="J19" s="50">
        <f t="shared" ref="J19:J25" si="2">I19/H19</f>
        <v>0.61599296144550897</v>
      </c>
    </row>
    <row r="20" spans="1:78" ht="20.100000000000001" customHeight="1" x14ac:dyDescent="0.2">
      <c r="A20" s="6" t="s">
        <v>9</v>
      </c>
      <c r="B20" s="29">
        <f>'CAPIT.'!B7</f>
        <v>20000</v>
      </c>
      <c r="C20" s="29">
        <f>'CAPIT.'!I7</f>
        <v>16596.759999999998</v>
      </c>
      <c r="D20" s="54">
        <f>C20/B20</f>
        <v>0.82983799999999996</v>
      </c>
      <c r="E20" s="33">
        <f>'CAPIT.'!C7</f>
        <v>5000</v>
      </c>
      <c r="F20" s="33">
        <f>'CAPIT.'!J7</f>
        <v>0</v>
      </c>
      <c r="G20" s="34">
        <f t="shared" si="1"/>
        <v>0</v>
      </c>
      <c r="H20" s="47">
        <f t="shared" ref="H20:H25" si="3">B20+E20</f>
        <v>25000</v>
      </c>
      <c r="I20" s="47"/>
      <c r="J20" s="50"/>
    </row>
    <row r="21" spans="1:78" ht="20.100000000000001" customHeight="1" x14ac:dyDescent="0.2">
      <c r="A21" s="6" t="s">
        <v>10</v>
      </c>
      <c r="B21" s="29">
        <f>'CAPIT.'!B8</f>
        <v>223540</v>
      </c>
      <c r="C21" s="29">
        <f>'CAPIT.'!I8</f>
        <v>63413.07</v>
      </c>
      <c r="D21" s="54">
        <f t="shared" ref="D21:D25" si="4">C21/B21</f>
        <v>0.28367661268676747</v>
      </c>
      <c r="E21" s="33">
        <f>'CAPIT.'!C8</f>
        <v>990000</v>
      </c>
      <c r="F21" s="33">
        <f>'CAPIT.'!J8</f>
        <v>840000</v>
      </c>
      <c r="G21" s="34">
        <f t="shared" si="1"/>
        <v>0.84848484848484851</v>
      </c>
      <c r="H21" s="47">
        <f t="shared" si="3"/>
        <v>1213540</v>
      </c>
      <c r="I21" s="47">
        <f>C21+F21</f>
        <v>903413.07</v>
      </c>
      <c r="J21" s="50">
        <f t="shared" si="2"/>
        <v>0.74444441056743083</v>
      </c>
    </row>
    <row r="22" spans="1:78" ht="20.100000000000001" customHeight="1" x14ac:dyDescent="0.2">
      <c r="A22" s="6" t="s">
        <v>11</v>
      </c>
      <c r="B22" s="29">
        <f>'CAPIT.'!B9</f>
        <v>18350780</v>
      </c>
      <c r="C22" s="29">
        <f>'CAPIT.'!I9</f>
        <v>7573918.3600000003</v>
      </c>
      <c r="D22" s="54">
        <f t="shared" si="4"/>
        <v>0.4127300507117409</v>
      </c>
      <c r="E22" s="33">
        <f>'CAPIT.'!C9</f>
        <v>1321520</v>
      </c>
      <c r="F22" s="33">
        <f>'CAPIT.'!J9</f>
        <v>421692.67</v>
      </c>
      <c r="G22" s="34">
        <f t="shared" si="1"/>
        <v>0.31909669925540285</v>
      </c>
      <c r="H22" s="47">
        <f t="shared" si="3"/>
        <v>19672300</v>
      </c>
      <c r="I22" s="47">
        <f>C22+F22</f>
        <v>7995611.0300000003</v>
      </c>
      <c r="J22" s="50">
        <f t="shared" si="2"/>
        <v>0.40644007208104799</v>
      </c>
    </row>
    <row r="23" spans="1:78" ht="20.100000000000001" customHeight="1" x14ac:dyDescent="0.2">
      <c r="A23" s="6" t="s">
        <v>12</v>
      </c>
      <c r="B23" s="29">
        <f>'CAPIT.'!B10</f>
        <v>500000</v>
      </c>
      <c r="C23" s="29">
        <f>'CAPIT.'!I10</f>
        <v>500000</v>
      </c>
      <c r="D23" s="54">
        <f t="shared" si="4"/>
        <v>1</v>
      </c>
      <c r="E23" s="33"/>
      <c r="F23" s="33"/>
      <c r="G23" s="34"/>
      <c r="H23" s="47">
        <f t="shared" si="3"/>
        <v>500000</v>
      </c>
      <c r="I23" s="47">
        <f>C23+F23</f>
        <v>500000</v>
      </c>
      <c r="J23" s="50">
        <f t="shared" si="2"/>
        <v>1</v>
      </c>
    </row>
    <row r="24" spans="1:78" ht="20.100000000000001" customHeight="1" x14ac:dyDescent="0.2">
      <c r="A24" s="6" t="s">
        <v>13</v>
      </c>
      <c r="B24" s="29">
        <f>'CAPIT.'!B11</f>
        <v>440000</v>
      </c>
      <c r="C24" s="29">
        <f>'CAPIT.'!I11</f>
        <v>99444.479999999996</v>
      </c>
      <c r="D24" s="54">
        <f t="shared" si="4"/>
        <v>0.2260101818181818</v>
      </c>
      <c r="E24" s="33">
        <f>'CAPIT.'!C11</f>
        <v>7500</v>
      </c>
      <c r="F24" s="33">
        <f>'CAPIT.'!J11</f>
        <v>0</v>
      </c>
      <c r="G24" s="34">
        <f t="shared" si="1"/>
        <v>0</v>
      </c>
      <c r="H24" s="47">
        <f t="shared" si="3"/>
        <v>447500</v>
      </c>
      <c r="I24" s="47">
        <f>C24+F24</f>
        <v>99444.479999999996</v>
      </c>
      <c r="J24" s="50">
        <f t="shared" si="2"/>
        <v>0.22222230167597765</v>
      </c>
    </row>
    <row r="25" spans="1:78" ht="20.100000000000001" customHeight="1" thickBot="1" x14ac:dyDescent="0.25">
      <c r="A25" s="8" t="s">
        <v>14</v>
      </c>
      <c r="B25" s="30">
        <f>'CAPIT.'!B12</f>
        <v>50000</v>
      </c>
      <c r="C25" s="30">
        <f>'CAPIT.'!I12</f>
        <v>23477.77</v>
      </c>
      <c r="D25" s="55">
        <f t="shared" si="4"/>
        <v>0.46955540000000001</v>
      </c>
      <c r="E25" s="35">
        <f>'CAPIT.'!C12</f>
        <v>10000</v>
      </c>
      <c r="F25" s="35">
        <f>'CAPIT.'!J12</f>
        <v>0</v>
      </c>
      <c r="G25" s="34">
        <f t="shared" si="1"/>
        <v>0</v>
      </c>
      <c r="H25" s="48">
        <f t="shared" si="3"/>
        <v>60000</v>
      </c>
      <c r="I25" s="48">
        <f>C25+F25</f>
        <v>23477.77</v>
      </c>
      <c r="J25" s="51">
        <f t="shared" si="2"/>
        <v>0.39129616666666667</v>
      </c>
    </row>
    <row r="26" spans="1:78" s="20" customFormat="1" ht="20.100000000000001" customHeight="1" x14ac:dyDescent="0.2">
      <c r="A26" s="22" t="s">
        <v>18</v>
      </c>
      <c r="B26" s="31">
        <f>SUM(B18:B25)</f>
        <v>127181720</v>
      </c>
      <c r="C26" s="31">
        <f>SUM(C18:C25)</f>
        <v>75678573.719999999</v>
      </c>
      <c r="D26" s="56">
        <f>C26/B26</f>
        <v>0.59504285458633521</v>
      </c>
      <c r="E26" s="36">
        <f>SUM(E18:E25)</f>
        <v>5661510</v>
      </c>
      <c r="F26" s="36">
        <f>SUM(F18:F25)</f>
        <v>3359670.6799999997</v>
      </c>
      <c r="G26" s="57">
        <f>F26/E26</f>
        <v>0.59342307617579049</v>
      </c>
      <c r="H26" s="18">
        <f>SUM(H18:H25)</f>
        <v>132843230</v>
      </c>
      <c r="I26" s="18">
        <f>SUM(I18:I25)</f>
        <v>79021647.639999986</v>
      </c>
      <c r="J26" s="52">
        <f>(C26+F26)/H26</f>
        <v>0.59497382290388456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</row>
    <row r="27" spans="1:78" ht="20.100000000000001" customHeight="1" x14ac:dyDescent="0.2"/>
    <row r="28" spans="1:78" ht="20.100000000000001" customHeight="1" x14ac:dyDescent="0.2">
      <c r="C28" s="26"/>
    </row>
    <row r="29" spans="1:78" ht="20.100000000000001" customHeight="1" x14ac:dyDescent="0.2"/>
    <row r="30" spans="1:78" ht="47.25" customHeight="1" x14ac:dyDescent="0.2">
      <c r="A30" s="17" t="s">
        <v>21</v>
      </c>
      <c r="B30" s="37" t="s">
        <v>31</v>
      </c>
      <c r="C30" s="37" t="s">
        <v>17</v>
      </c>
      <c r="D30" s="64" t="s">
        <v>32</v>
      </c>
      <c r="E30" s="41" t="s">
        <v>33</v>
      </c>
      <c r="F30" s="41" t="s">
        <v>23</v>
      </c>
      <c r="G30" s="63" t="s">
        <v>34</v>
      </c>
      <c r="H30" s="43" t="s">
        <v>22</v>
      </c>
      <c r="I30" s="43" t="s">
        <v>24</v>
      </c>
      <c r="J30" s="62" t="s">
        <v>26</v>
      </c>
    </row>
    <row r="31" spans="1:78" ht="20.100000000000001" customHeight="1" x14ac:dyDescent="0.2">
      <c r="A31" s="3" t="s">
        <v>7</v>
      </c>
      <c r="B31" s="38"/>
      <c r="C31" s="38"/>
      <c r="D31" s="58"/>
      <c r="E31" s="42"/>
      <c r="F31" s="42"/>
      <c r="G31" s="59"/>
      <c r="H31" s="44">
        <f>'CAPIT.'!F5</f>
        <v>2384313.0699999998</v>
      </c>
      <c r="I31" s="44">
        <f>'CAPIT.'!M5</f>
        <v>1002227.2</v>
      </c>
      <c r="J31" s="61">
        <f>I31/H31</f>
        <v>0.42034211555951417</v>
      </c>
    </row>
    <row r="32" spans="1:78" ht="20.100000000000001" customHeight="1" x14ac:dyDescent="0.2">
      <c r="A32" s="6" t="s">
        <v>8</v>
      </c>
      <c r="B32" s="39"/>
      <c r="C32" s="38"/>
      <c r="D32" s="75"/>
      <c r="E32" s="42"/>
      <c r="F32" s="42"/>
      <c r="G32" s="60"/>
      <c r="H32" s="44">
        <f>'CAPIT.'!F6</f>
        <v>50407.88</v>
      </c>
      <c r="I32" s="44">
        <f>'CAPIT.'!M6</f>
        <v>0</v>
      </c>
      <c r="J32" s="78">
        <f t="shared" ref="J32:J34" si="5">I32/H32</f>
        <v>0</v>
      </c>
    </row>
    <row r="33" spans="1:10" ht="20.100000000000001" customHeight="1" thickBot="1" x14ac:dyDescent="0.25">
      <c r="A33" s="65" t="s">
        <v>11</v>
      </c>
      <c r="B33" s="66">
        <f>'CAPIT.'!D9</f>
        <v>23470136.84</v>
      </c>
      <c r="C33" s="66">
        <f>'CAPIT.'!K9</f>
        <v>2213548.0299999998</v>
      </c>
      <c r="D33" s="67">
        <f>C33/B33</f>
        <v>9.431338407143261E-2</v>
      </c>
      <c r="E33" s="83">
        <f>'CAPIT.'!E9</f>
        <v>38413840.899999999</v>
      </c>
      <c r="F33" s="68">
        <f>'CAPIT.'!L9</f>
        <v>3181937.75</v>
      </c>
      <c r="G33" s="69">
        <f>F33/E33</f>
        <v>8.2833105866276444E-2</v>
      </c>
      <c r="H33" s="70"/>
      <c r="I33" s="70"/>
      <c r="J33" s="79"/>
    </row>
    <row r="34" spans="1:10" ht="20.100000000000001" customHeight="1" x14ac:dyDescent="0.2">
      <c r="A34" s="22" t="s">
        <v>18</v>
      </c>
      <c r="B34" s="40">
        <f>SUM(B33)</f>
        <v>23470136.84</v>
      </c>
      <c r="C34" s="40">
        <f t="shared" ref="C34:G34" si="6">SUM(C33)</f>
        <v>2213548.0299999998</v>
      </c>
      <c r="D34" s="40">
        <f t="shared" si="6"/>
        <v>9.431338407143261E-2</v>
      </c>
      <c r="E34" s="81">
        <f t="shared" si="6"/>
        <v>38413840.899999999</v>
      </c>
      <c r="F34" s="76">
        <f t="shared" si="6"/>
        <v>3181937.75</v>
      </c>
      <c r="G34" s="82">
        <f t="shared" si="6"/>
        <v>8.2833105866276444E-2</v>
      </c>
      <c r="H34" s="77">
        <f>SUM(H31:H33)</f>
        <v>2434720.9499999997</v>
      </c>
      <c r="I34" s="77">
        <f t="shared" ref="I34" si="7">SUM(I31:I33)</f>
        <v>1002227.2</v>
      </c>
      <c r="J34" s="80">
        <f t="shared" si="5"/>
        <v>0.41163945297303994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ignoredErrors>
    <ignoredError sqref="G26 D2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88285ac0-421e-4923-8aaf-77a03cd6f796" xsi:nil="true"/>
    <TaxCatchAll xmlns="7bc88a51-6f0e-4917-a69a-2c2f45f56539" xsi:nil="true"/>
    <lcf76f155ced4ddcb4097134ff3c332f xmlns="88285ac0-421e-4923-8aaf-77a03cd6f796">
      <Terms xmlns="http://schemas.microsoft.com/office/infopath/2007/PartnerControls"/>
    </lcf76f155ced4ddcb4097134ff3c332f>
    <SharedWithUsers xmlns="7bc88a51-6f0e-4917-a69a-2c2f45f56539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FB98D6DB4294FBDD9F432F9B947ED" ma:contentTypeVersion="18" ma:contentTypeDescription="Crear nuevo documento." ma:contentTypeScope="" ma:versionID="93b40d90bb14f1b77234f6ce28e54bca">
  <xsd:schema xmlns:xsd="http://www.w3.org/2001/XMLSchema" xmlns:xs="http://www.w3.org/2001/XMLSchema" xmlns:p="http://schemas.microsoft.com/office/2006/metadata/properties" xmlns:ns2="7bc88a51-6f0e-4917-a69a-2c2f45f56539" xmlns:ns3="88285ac0-421e-4923-8aaf-77a03cd6f796" targetNamespace="http://schemas.microsoft.com/office/2006/metadata/properties" ma:root="true" ma:fieldsID="ee201b537f6c531f7bd59d7bc20a5c1a" ns2:_="" ns3:_="">
    <xsd:import namespace="7bc88a51-6f0e-4917-a69a-2c2f45f56539"/>
    <xsd:import namespace="88285ac0-421e-4923-8aaf-77a03cd6f79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Fech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88a51-6f0e-4917-a69a-2c2f45f5653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31631c-810e-40e1-ae19-f5b183834347}" ma:internalName="TaxCatchAll" ma:showField="CatchAllData" ma:web="7bc88a51-6f0e-4917-a69a-2c2f45f565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85ac0-421e-4923-8aaf-77a03cd6f7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Fecha" ma:index="12" nillable="true" ma:displayName="Fecha" ma:format="DateOnly" ma:internalName="Fecha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70c1d08-8a96-4210-96ca-ea006da105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E122B6-A626-4F24-9E6E-484E8071256B}">
  <ds:schemaRefs>
    <ds:schemaRef ds:uri="http://schemas.microsoft.com/office/2006/metadata/properties"/>
    <ds:schemaRef ds:uri="http://schemas.microsoft.com/office/infopath/2007/PartnerControls"/>
    <ds:schemaRef ds:uri="88285ac0-421e-4923-8aaf-77a03cd6f796"/>
    <ds:schemaRef ds:uri="7bc88a51-6f0e-4917-a69a-2c2f45f56539"/>
  </ds:schemaRefs>
</ds:datastoreItem>
</file>

<file path=customXml/itemProps2.xml><?xml version="1.0" encoding="utf-8"?>
<ds:datastoreItem xmlns:ds="http://schemas.openxmlformats.org/officeDocument/2006/customXml" ds:itemID="{D1938F64-EF3B-4843-9A2F-34AC763890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88718D-55CB-4FE4-87E7-56365F3CE2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c88a51-6f0e-4917-a69a-2c2f45f56539"/>
    <ds:schemaRef ds:uri="88285ac0-421e-4923-8aaf-77a03cd6f7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CAPIT.</vt:lpstr>
      <vt:lpstr>CON %</vt:lpstr>
      <vt:lpstr>CAPIT.!Print_Area</vt:lpstr>
    </vt:vector>
  </TitlesOfParts>
  <Company>Patrimonio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López Hidalgo, Antonia</dc:creator>
  <cp:lastModifiedBy>Unidad de Apoyo a la Gerencia</cp:lastModifiedBy>
  <cp:lastPrinted>2024-10-15T09:46:56Z</cp:lastPrinted>
  <dcterms:created xsi:type="dcterms:W3CDTF">2023-07-10T06:14:07Z</dcterms:created>
  <dcterms:modified xsi:type="dcterms:W3CDTF">2025-10-06T07:21:05Z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0x010100092FB98D6DB4294FBDD9F432F9B947ED</vt:lpwstr>
  </property>
  <property fmtid="{D5CDD505-2E9C-101B-9397-08002B2CF9AE}" pid="3" name="Order">
    <vt:r8>2041300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